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8460" windowHeight="5370" activeTab="1"/>
  </bookViews>
  <sheets>
    <sheet name="Foglio4" sheetId="1" r:id="rId1"/>
    <sheet name="Foglio5" sheetId="2" r:id="rId2"/>
    <sheet name="Foglio1" sheetId="3" r:id="rId3"/>
    <sheet name="Foglio2" sheetId="4" r:id="rId4"/>
    <sheet name="Foglio3" sheetId="5" r:id="rId5"/>
  </sheets>
  <definedNames/>
  <calcPr fullCalcOnLoad="1"/>
</workbook>
</file>

<file path=xl/sharedStrings.xml><?xml version="1.0" encoding="utf-8"?>
<sst xmlns="http://schemas.openxmlformats.org/spreadsheetml/2006/main" count="549" uniqueCount="172">
  <si>
    <t>Policloro Dibenzo-p-Diossine</t>
  </si>
  <si>
    <t>WHO-TE pg/g</t>
  </si>
  <si>
    <t>2,3,7,8 - TCDD</t>
  </si>
  <si>
    <t>1,2,3,4,7,8-PeCDD</t>
  </si>
  <si>
    <t>Castel Volturno</t>
  </si>
  <si>
    <t>Napoli</t>
  </si>
  <si>
    <t>1,2,3,7,8,9-HxCDD</t>
  </si>
  <si>
    <t>1,2,3,4,7,8-HxCDD</t>
  </si>
  <si>
    <t>1,2,3,6,7,8-HxCDD</t>
  </si>
  <si>
    <t>1,2,3,4,6,7,8-HpCDD</t>
  </si>
  <si>
    <t>1,2,3,4,6,7,8,9-OCDD</t>
  </si>
  <si>
    <t>Policloro Dibenzofurani</t>
  </si>
  <si>
    <t>TOTALE DIOSSINE</t>
  </si>
  <si>
    <t>2,3,7,8-TCDF</t>
  </si>
  <si>
    <t>1,2,3,7,8-PeCDF</t>
  </si>
  <si>
    <t>2,3,4,7,8,-PeCDF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</si>
  <si>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</si>
  <si>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</si>
  <si>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</si>
  <si>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</si>
  <si>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</si>
  <si>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</si>
  <si>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</si>
  <si>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TOTALE FURANI</t>
  </si>
  <si>
    <t>12 Dioxin-like PCBs</t>
  </si>
  <si>
    <t>Analisi Microinquinanti effettuate presso il Consorzio Interuniversitario Nazionale la Chimica</t>
  </si>
  <si>
    <t>3,4,4',5 Tetraclorobifenile</t>
  </si>
  <si>
    <t>3.3',4,4' Tetraclorobifenile</t>
  </si>
  <si>
    <t>2,3',4,4',5 Pentaclorobifenile</t>
  </si>
  <si>
    <t>2',3,4,4',5 Pentaclorobifenile</t>
  </si>
  <si>
    <t>2,3,4,4',5 Pentaclorobifenile</t>
  </si>
  <si>
    <t>2,3,3',4,4' Pentaclorobifenile</t>
  </si>
  <si>
    <t>3,3',4,4',5  Pentaclorobifenile</t>
  </si>
  <si>
    <t>2,3,4,4',5,5 Easaclorobifenile</t>
  </si>
  <si>
    <t>2,3,3',4,4',6 Easaclorobifenile</t>
  </si>
  <si>
    <t>2,3,3'4,4',5' Easaclorobifenile</t>
  </si>
  <si>
    <t>3,3',4,4',5,5', Easaclorobifenile</t>
  </si>
  <si>
    <t>2,3,3',4,4',5,5' Eptaclorobifenile</t>
  </si>
  <si>
    <t>TOTALE Dioxin-like PCBs</t>
  </si>
  <si>
    <t>Altri PCB's</t>
  </si>
  <si>
    <t>2,4,4' Triclorobifenile</t>
  </si>
  <si>
    <t>2,2',5,5' Tetraclorobifenile</t>
  </si>
  <si>
    <t>2,2',3,5',6 Pentaclorobifenile</t>
  </si>
  <si>
    <t>2,2',4,5,5' Pentaclorobifenile</t>
  </si>
  <si>
    <t>ND</t>
  </si>
  <si>
    <t>2,2',4,4',6 Pentaclorobifenile</t>
  </si>
  <si>
    <t>2,3,3',4',6 Pentaclorobifenile</t>
  </si>
  <si>
    <t>2,2'3,6,6',8 Esaclorobifenile</t>
  </si>
  <si>
    <t>2,2'3,4,6',8 Esaclorobifenile</t>
  </si>
  <si>
    <t>2,2'3,4,6,6' Esaclorobifenile</t>
  </si>
  <si>
    <t>2,2'3,4,4',5 Esaclorobifenile</t>
  </si>
  <si>
    <t>2,2'3,3',4,4' Esaclorobifenile</t>
  </si>
  <si>
    <t>2,2'3,6,6'8 Eptaclorobifenile</t>
  </si>
  <si>
    <t>2,2',3,4,4',5',8 Eptaclorobifenile</t>
  </si>
  <si>
    <t>2,2',3,4,6,6'8 Eptaclorobifenile</t>
  </si>
  <si>
    <t>TOTALE Altri PCB's</t>
  </si>
  <si>
    <t>TOTALE WHO-TE pg/g</t>
  </si>
  <si>
    <t>Metalli pesanti</t>
  </si>
  <si>
    <t>&lt;0,1</t>
  </si>
  <si>
    <t>Vanadio</t>
  </si>
  <si>
    <t>Cromo</t>
  </si>
  <si>
    <t>Arsenico</t>
  </si>
  <si>
    <t>Cadmio</t>
  </si>
  <si>
    <t>Piombo</t>
  </si>
  <si>
    <t>Alluminio</t>
  </si>
  <si>
    <t>3,4,4',5-TeCB</t>
  </si>
  <si>
    <t>3,3',4,4'-TeCB</t>
  </si>
  <si>
    <t>2,3',4,4',5'-PeCB</t>
  </si>
  <si>
    <t>2,3',4,4',5-PeCB</t>
  </si>
  <si>
    <t>2,3,4,4',5-PeCB</t>
  </si>
  <si>
    <t>2,3,3',4,4'-PeCB</t>
  </si>
  <si>
    <t>3,3',4,4',5-PeCB</t>
  </si>
  <si>
    <t>2,3',4,4',5,5'-HxCB</t>
  </si>
  <si>
    <t>2,3,3',4,4',5-HxCB</t>
  </si>
  <si>
    <t>2,3,3',4,4',5'-HxCB</t>
  </si>
  <si>
    <t>3,3',4,4',5,5'-HxCB</t>
  </si>
  <si>
    <t>2,3,3',4,4',5,5'-HpCB</t>
  </si>
  <si>
    <t>2-MoCB</t>
  </si>
  <si>
    <t>4-MoCB</t>
  </si>
  <si>
    <t>2,2'/2,6-DiCB</t>
  </si>
  <si>
    <t>2,3/2,4'-DiCB</t>
  </si>
  <si>
    <t>4,4'-DiCB</t>
  </si>
  <si>
    <t>2,2',6-TrCB</t>
  </si>
  <si>
    <t>2,2',5-TrCB</t>
  </si>
  <si>
    <t>2,4,4'-TrCB/2,4',5-TrCB</t>
  </si>
  <si>
    <t>2,3',4'-TrCB</t>
  </si>
  <si>
    <t>2,3,4'-TrCB</t>
  </si>
  <si>
    <t>3,4,4'-TrCB</t>
  </si>
  <si>
    <t>2,2',6,6'-TeCB</t>
  </si>
  <si>
    <t>2,2',5,5'-TeCB</t>
  </si>
  <si>
    <t>2,2',4,5'-TeCB</t>
  </si>
  <si>
    <t>2,2',3,5'-TeCB</t>
  </si>
  <si>
    <t>2,2',3,4-TeCB</t>
  </si>
  <si>
    <t>2,2',3,3'-TeCB</t>
  </si>
  <si>
    <t>2,4,4',5-TeCB</t>
  </si>
  <si>
    <t>2,3',4',5-TeCB</t>
  </si>
  <si>
    <t>2,3',4,4'-TeCB</t>
  </si>
  <si>
    <t>2,3,4,4'-TeCB</t>
  </si>
  <si>
    <t>2,2',4,6,6'-PeCB</t>
  </si>
  <si>
    <t>2,2',3,5',6-PeCB</t>
  </si>
  <si>
    <t>2,2',3,4',5-PeCB</t>
  </si>
  <si>
    <t>2,2',4,5,5'-PeCB</t>
  </si>
  <si>
    <t>2,2',4,4',5-PeCB</t>
  </si>
  <si>
    <t>2,3',4,4',6-PeCB</t>
  </si>
  <si>
    <t>2,2',3,4,5'-PeCB</t>
  </si>
  <si>
    <t>2,3,3',4',6-PeCB</t>
  </si>
  <si>
    <t>2,2',4,4',6,6'-HxCB</t>
  </si>
  <si>
    <t>2,2',3,5,5',6-HxCB</t>
  </si>
  <si>
    <t>2,2',3,4',5',6-HxCB</t>
  </si>
  <si>
    <t>2,2',4,4',5,5'-HxCB</t>
  </si>
  <si>
    <t>2,2',3,4,5,5'-HxCB</t>
  </si>
  <si>
    <t>2,2',3,4,4',5-HxCB</t>
  </si>
  <si>
    <t>2,2',3,4,4',5'-HxCB</t>
  </si>
  <si>
    <t>2,3,3',4,4',6-HxCB</t>
  </si>
  <si>
    <t>2,2',3,3',4,5-HxCB</t>
  </si>
  <si>
    <t>2,2',3,3',4,4'-HxCB</t>
  </si>
  <si>
    <t>2,2',3,4',5,6,6'-HpCB</t>
  </si>
  <si>
    <t>2,2',3,3',5,5',6-HpCB</t>
  </si>
  <si>
    <t>2,2',3,4',5,5',6-HpCB</t>
  </si>
  <si>
    <t>2,2',3,4,4',5',6-HpCB</t>
  </si>
  <si>
    <t>2,2',3,3',4,5',6'-HpCB</t>
  </si>
  <si>
    <t>2,2',3,3',4,4',6-HpCB</t>
  </si>
  <si>
    <t>2,2',3,4,4',5,5'-HpCB</t>
  </si>
  <si>
    <t>2,3,3',4,4',5',6-HpCB</t>
  </si>
  <si>
    <t>2,2',3,3',4,4',5-HpCB</t>
  </si>
  <si>
    <t>2,2',3,3',5,5',6,6'-OcCB</t>
  </si>
  <si>
    <t>2,2',3,3',4,5',6,6'-OcCB</t>
  </si>
  <si>
    <t>2,2',3,3',4,5,5',6'-OcCB</t>
  </si>
  <si>
    <t>2,2',3,4,4',5,5',6-OcCB</t>
  </si>
  <si>
    <t>2,2',3,3',4,4',5,5'-OcCB</t>
  </si>
  <si>
    <t>2,3,3',4,4',5,5',6-OcCB</t>
  </si>
  <si>
    <t>2,2',3,3',4,5,5',6,6'-NoCB</t>
  </si>
  <si>
    <t>2,2',3,3',4,4',5,5',6-NoCB</t>
  </si>
  <si>
    <t>2,2',3,3',4,4',5,5',6,6'-DeCB</t>
  </si>
  <si>
    <t>&lt;0.25</t>
  </si>
  <si>
    <t>pg/g</t>
  </si>
  <si>
    <t>ng/g</t>
  </si>
  <si>
    <t>&lt;0.5</t>
  </si>
  <si>
    <t>&lt;0.15</t>
  </si>
  <si>
    <t>Pg/g</t>
  </si>
  <si>
    <t>TOTALE Dioosine Furani</t>
  </si>
  <si>
    <t>TE pg/g</t>
  </si>
  <si>
    <t>Cast. Volt.</t>
  </si>
  <si>
    <t>Gregge  di</t>
  </si>
  <si>
    <t>Acerra 1</t>
  </si>
  <si>
    <t>Acerra 2</t>
  </si>
  <si>
    <t>Acerra 3</t>
  </si>
  <si>
    <t>Acerra 4</t>
  </si>
  <si>
    <t>Acerra 5</t>
  </si>
  <si>
    <t>Gr.Acerra</t>
  </si>
  <si>
    <t>Nola 1</t>
  </si>
  <si>
    <t>Nola 2</t>
  </si>
  <si>
    <r>
      <t>l</t>
    </r>
    <r>
      <rPr>
        <u val="single"/>
        <sz val="12"/>
        <rFont val="Arial Narrow"/>
        <family val="2"/>
      </rPr>
      <t>e quantità riportate nei riquadri PCDD, PCDF, PCBdl sono indicate in valore Tossico Equivalente.                 Gr. Acerra = analisi su gregge del 2004</t>
    </r>
  </si>
  <si>
    <t>per l'ambiente Marghera (VE) e Pacific Rim Laboratories Surrey (Canada) sull'uomo.</t>
  </si>
  <si>
    <t>&lt;0.1</t>
  </si>
  <si>
    <t>Ng/mL</t>
  </si>
  <si>
    <t>&lt;10</t>
  </si>
  <si>
    <t>Mercurio</t>
  </si>
  <si>
    <t>&lt;0,5</t>
  </si>
  <si>
    <t>TOTALE PCB (dl+altri)</t>
  </si>
  <si>
    <t>Indicazione</t>
  </si>
  <si>
    <t>Nominativi</t>
  </si>
  <si>
    <t>Angeli G.</t>
  </si>
  <si>
    <t>Cannavacciuolo V.</t>
  </si>
  <si>
    <t>Cannavacciuolo M.</t>
  </si>
  <si>
    <t>Montano L.</t>
  </si>
  <si>
    <t>Crispo</t>
  </si>
  <si>
    <t>Yussef</t>
  </si>
  <si>
    <t>analisi 2004</t>
  </si>
  <si>
    <t>Marfella A.</t>
  </si>
  <si>
    <t>Esposito</t>
  </si>
  <si>
    <t>Gambardella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</si>
</sst>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</numFmts>
  <fonts count="18">
    <font>
      <sz val="10"/>
      <name val="Arial"/>
      <family val="0"/>
    </font>
    <font>
      <sz val="8"/>
      <name val="Arial"/>
      <family val="0"/>
    </font>
    <font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4"/>
      <color indexed="10"/>
      <name val="Arial Narrow"/>
      <family val="2"/>
    </font>
    <font>
      <sz val="14"/>
      <color indexed="10"/>
      <name val="Arial Narrow"/>
      <family val="2"/>
    </font>
    <font>
      <u val="single"/>
      <sz val="12"/>
      <name val="Arial Narrow"/>
      <family val="2"/>
    </font>
    <font>
      <b/>
      <sz val="18"/>
      <name val="Arial Narrow"/>
      <family val="2"/>
    </font>
    <font>
      <sz val="10"/>
      <name val="Times New Roman"/>
      <family val="1"/>
    </font>
    <font>
      <b/>
      <u val="single"/>
      <sz val="12"/>
      <color indexed="10"/>
      <name val="Arial Narrow"/>
      <family val="2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20" fontId="2" fillId="0" borderId="2" xfId="0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Border="1" applyAlignment="1">
      <alignment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9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/>
    </xf>
    <xf numFmtId="165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3" borderId="2" xfId="0" applyFont="1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5" fillId="3" borderId="2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11" fillId="0" borderId="0" xfId="0" applyFont="1" applyAlignment="1">
      <alignment/>
    </xf>
    <xf numFmtId="165" fontId="11" fillId="0" borderId="0" xfId="0" applyNumberFormat="1" applyFont="1" applyAlignment="1">
      <alignment/>
    </xf>
    <xf numFmtId="0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0" fillId="0" borderId="5" xfId="0" applyBorder="1" applyAlignment="1">
      <alignment/>
    </xf>
    <xf numFmtId="0" fontId="17" fillId="0" borderId="5" xfId="0" applyFont="1" applyBorder="1" applyAlignment="1">
      <alignment/>
    </xf>
    <xf numFmtId="0" fontId="2" fillId="0" borderId="5" xfId="0" applyFont="1" applyFill="1" applyBorder="1" applyAlignment="1">
      <alignment horizontal="left"/>
    </xf>
    <xf numFmtId="0" fontId="0" fillId="2" borderId="5" xfId="0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right"/>
    </xf>
    <xf numFmtId="0" fontId="6" fillId="2" borderId="4" xfId="0" applyFont="1" applyFill="1" applyBorder="1" applyAlignment="1">
      <alignment/>
    </xf>
    <xf numFmtId="165" fontId="3" fillId="2" borderId="0" xfId="0" applyNumberFormat="1" applyFont="1" applyFill="1" applyAlignment="1">
      <alignment/>
    </xf>
    <xf numFmtId="0" fontId="3" fillId="2" borderId="0" xfId="0" applyFont="1" applyFill="1" applyAlignment="1">
      <alignment horizontal="center"/>
    </xf>
    <xf numFmtId="165" fontId="11" fillId="2" borderId="0" xfId="0" applyNumberFormat="1" applyFont="1" applyFill="1" applyAlignment="1">
      <alignment/>
    </xf>
    <xf numFmtId="0" fontId="2" fillId="2" borderId="0" xfId="0" applyFont="1" applyFill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TOTALE WHO-TE pg/g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Foglio1!$B$48:$L$48</c:f>
              <c:strCache>
                <c:ptCount val="10"/>
                <c:pt idx="0">
                  <c:v>Cast. Volt.</c:v>
                </c:pt>
                <c:pt idx="1">
                  <c:v>Acerra 1</c:v>
                </c:pt>
                <c:pt idx="2">
                  <c:v>Acerra 2</c:v>
                </c:pt>
                <c:pt idx="3">
                  <c:v>Acerra 3</c:v>
                </c:pt>
                <c:pt idx="4">
                  <c:v>Acerra 4</c:v>
                </c:pt>
                <c:pt idx="5">
                  <c:v>Acerra 5</c:v>
                </c:pt>
                <c:pt idx="6">
                  <c:v>Gr.Acerra</c:v>
                </c:pt>
                <c:pt idx="7">
                  <c:v>Napoli</c:v>
                </c:pt>
                <c:pt idx="8">
                  <c:v>Nola 1</c:v>
                </c:pt>
                <c:pt idx="9">
                  <c:v>Nola 2</c:v>
                </c:pt>
              </c:strCache>
            </c:strRef>
          </c:cat>
          <c:val>
            <c:numRef>
              <c:f>Foglio1!$B$49:$L$49</c:f>
              <c:numCache>
                <c:ptCount val="10"/>
                <c:pt idx="0">
                  <c:v>26.359999999999996</c:v>
                </c:pt>
                <c:pt idx="1">
                  <c:v>255.17909999999998</c:v>
                </c:pt>
                <c:pt idx="2">
                  <c:v>47.494699999999995</c:v>
                </c:pt>
                <c:pt idx="3">
                  <c:v>51.46</c:v>
                </c:pt>
                <c:pt idx="4">
                  <c:v>40.49999999999999</c:v>
                </c:pt>
                <c:pt idx="5">
                  <c:v>43.66</c:v>
                </c:pt>
                <c:pt idx="7">
                  <c:v>74.31020000000001</c:v>
                </c:pt>
                <c:pt idx="8">
                  <c:v>47.519999999999996</c:v>
                </c:pt>
                <c:pt idx="9">
                  <c:v>60.42</c:v>
                </c:pt>
              </c:numCache>
            </c:numRef>
          </c:val>
        </c:ser>
        <c:axId val="38951407"/>
        <c:axId val="15018344"/>
      </c:barChart>
      <c:catAx>
        <c:axId val="38951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pg/g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18344"/>
        <c:crosses val="autoZero"/>
        <c:auto val="1"/>
        <c:lblOffset val="100"/>
        <c:noMultiLvlLbl val="0"/>
      </c:catAx>
      <c:valAx>
        <c:axId val="150183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51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Totale Dossine Furani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Foglio1!$B$30:$L$30</c:f>
              <c:strCache/>
            </c:strRef>
          </c:cat>
          <c:val>
            <c:numRef>
              <c:f>Foglio1!$B$31:$L$31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947369"/>
        <c:axId val="8526322"/>
      </c:barChart>
      <c:catAx>
        <c:axId val="94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26322"/>
        <c:crosses val="autoZero"/>
        <c:auto val="1"/>
        <c:lblOffset val="100"/>
        <c:noMultiLvlLbl val="0"/>
      </c:catAx>
      <c:valAx>
        <c:axId val="8526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pg/g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47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TOTALE PCB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Foglio2!$B$98:$J$98</c:f>
              <c:strCache/>
            </c:strRef>
          </c:cat>
          <c:val>
            <c:numRef>
              <c:f>Foglio2!$B$99:$J$99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9628035"/>
        <c:axId val="19543452"/>
      </c:barChart>
      <c:catAx>
        <c:axId val="962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43452"/>
        <c:crosses val="autoZero"/>
        <c:auto val="1"/>
        <c:lblOffset val="100"/>
        <c:noMultiLvlLbl val="0"/>
      </c:catAx>
      <c:valAx>
        <c:axId val="19543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pg/g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28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47625</xdr:rowOff>
    </xdr:from>
    <xdr:to>
      <xdr:col>8</xdr:col>
      <xdr:colOff>533400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152400" y="47625"/>
        <a:ext cx="52578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457200</xdr:colOff>
      <xdr:row>3</xdr:row>
      <xdr:rowOff>0</xdr:rowOff>
    </xdr:from>
    <xdr:to>
      <xdr:col>21</xdr:col>
      <xdr:colOff>257175</xdr:colOff>
      <xdr:row>17</xdr:row>
      <xdr:rowOff>200025</xdr:rowOff>
    </xdr:to>
    <xdr:graphicFrame>
      <xdr:nvGraphicFramePr>
        <xdr:cNvPr id="1" name="Chart 5"/>
        <xdr:cNvGraphicFramePr/>
      </xdr:nvGraphicFramePr>
      <xdr:xfrm>
        <a:off x="9163050" y="790575"/>
        <a:ext cx="52768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83</xdr:row>
      <xdr:rowOff>152400</xdr:rowOff>
    </xdr:from>
    <xdr:to>
      <xdr:col>18</xdr:col>
      <xdr:colOff>323850</xdr:colOff>
      <xdr:row>99</xdr:row>
      <xdr:rowOff>0</xdr:rowOff>
    </xdr:to>
    <xdr:graphicFrame>
      <xdr:nvGraphicFramePr>
        <xdr:cNvPr id="1" name="Chart 2"/>
        <xdr:cNvGraphicFramePr/>
      </xdr:nvGraphicFramePr>
      <xdr:xfrm>
        <a:off x="7829550" y="16754475"/>
        <a:ext cx="46577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1" sqref="K11"/>
    </sheetView>
  </sheetViews>
  <sheetFormatPr defaultColWidth="9.140625" defaultRowHeight="12.75"/>
  <cols>
    <col min="1" max="1" width="15.8515625" style="0" bestFit="1" customWidth="1"/>
    <col min="2" max="2" width="9.8515625" style="0" bestFit="1" customWidth="1"/>
    <col min="3" max="7" width="8.140625" style="0" bestFit="1" customWidth="1"/>
    <col min="8" max="8" width="10.00390625" style="0" hidden="1" customWidth="1"/>
    <col min="9" max="9" width="9.28125" style="0" bestFit="1" customWidth="1"/>
    <col min="10" max="12" width="6.421875" style="0" bestFit="1" customWidth="1"/>
  </cols>
  <sheetData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K16" sqref="K16"/>
    </sheetView>
  </sheetViews>
  <sheetFormatPr defaultColWidth="9.140625" defaultRowHeight="12.75"/>
  <sheetData>
    <row r="1" spans="1:3" ht="15.75">
      <c r="A1" s="1"/>
      <c r="B1" s="1"/>
      <c r="C1" s="1"/>
    </row>
    <row r="2" spans="1:3" ht="15.75">
      <c r="A2" s="1"/>
      <c r="B2" s="1"/>
      <c r="C2" s="1"/>
    </row>
    <row r="3" spans="1:3" ht="15.75">
      <c r="A3" s="1"/>
      <c r="B3" s="1"/>
      <c r="C3" s="1"/>
    </row>
    <row r="4" spans="1:3" ht="15.75">
      <c r="A4" s="1"/>
      <c r="B4" s="1"/>
      <c r="C4" s="1"/>
    </row>
    <row r="5" spans="1:3" ht="15.75">
      <c r="A5" s="1"/>
      <c r="B5" s="1"/>
      <c r="C5" s="1"/>
    </row>
    <row r="6" spans="1:3" ht="15.75">
      <c r="A6" s="1"/>
      <c r="B6" s="1"/>
      <c r="C6" s="1"/>
    </row>
    <row r="7" spans="1:3" ht="15.75">
      <c r="A7" s="1"/>
      <c r="B7" s="1"/>
      <c r="C7" s="1"/>
    </row>
    <row r="8" spans="1:3" ht="15.75">
      <c r="A8" s="1"/>
      <c r="B8" s="1"/>
      <c r="C8" s="1"/>
    </row>
    <row r="9" spans="1:3" ht="15.75">
      <c r="A9" s="1"/>
      <c r="B9" s="1"/>
      <c r="C9" s="1"/>
    </row>
    <row r="10" spans="1:3" ht="15.75">
      <c r="A10" s="1"/>
      <c r="B10" s="1"/>
      <c r="C10" s="1"/>
    </row>
    <row r="11" spans="1:3" ht="15.75">
      <c r="A11" s="1"/>
      <c r="B11" s="1"/>
      <c r="C11" s="1"/>
    </row>
    <row r="12" spans="1:3" ht="15.75">
      <c r="A12" s="1"/>
      <c r="B12" s="1"/>
      <c r="C12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1"/>
  <sheetViews>
    <sheetView workbookViewId="0" topLeftCell="I31">
      <selection activeCell="O48" sqref="O48"/>
    </sheetView>
  </sheetViews>
  <sheetFormatPr defaultColWidth="9.140625" defaultRowHeight="12.75"/>
  <cols>
    <col min="1" max="1" width="26.28125" style="0" customWidth="1"/>
    <col min="2" max="3" width="9.7109375" style="0" customWidth="1"/>
    <col min="4" max="4" width="9.28125" style="0" customWidth="1"/>
    <col min="5" max="7" width="9.7109375" style="0" customWidth="1"/>
    <col min="8" max="8" width="9.7109375" style="0" hidden="1" customWidth="1"/>
    <col min="9" max="9" width="9.7109375" style="0" customWidth="1"/>
    <col min="10" max="10" width="9.28125" style="0" bestFit="1" customWidth="1"/>
    <col min="14" max="14" width="10.7109375" style="0" bestFit="1" customWidth="1"/>
    <col min="15" max="15" width="16.57421875" style="0" bestFit="1" customWidth="1"/>
  </cols>
  <sheetData>
    <row r="1" spans="1:7" ht="23.25">
      <c r="A1" s="33" t="s">
        <v>25</v>
      </c>
      <c r="B1" s="1"/>
      <c r="C1" s="1"/>
      <c r="D1" s="1"/>
      <c r="E1" s="1"/>
      <c r="F1" s="1"/>
      <c r="G1" s="1"/>
    </row>
    <row r="2" spans="1:7" ht="23.25">
      <c r="A2" s="33" t="s">
        <v>153</v>
      </c>
      <c r="B2" s="1"/>
      <c r="C2" s="1"/>
      <c r="D2" s="1"/>
      <c r="E2" s="1"/>
      <c r="F2" s="1"/>
      <c r="G2" s="1"/>
    </row>
    <row r="3" spans="1:7" ht="15.75">
      <c r="A3" s="4"/>
      <c r="B3" s="8"/>
      <c r="C3" s="1"/>
      <c r="D3" s="1"/>
      <c r="E3" s="1"/>
      <c r="F3" s="1"/>
      <c r="G3" s="1"/>
    </row>
    <row r="4" spans="1:7" ht="15.75">
      <c r="A4" s="1" t="s">
        <v>152</v>
      </c>
      <c r="B4" s="8"/>
      <c r="C4" s="1"/>
      <c r="D4" s="1"/>
      <c r="E4" s="1"/>
      <c r="F4" s="1"/>
      <c r="G4" s="1"/>
    </row>
    <row r="5" spans="1:7" ht="16.5" thickBot="1">
      <c r="A5" s="1"/>
      <c r="B5" s="1"/>
      <c r="C5" s="1"/>
      <c r="D5" s="1"/>
      <c r="E5" s="1"/>
      <c r="F5" s="1"/>
      <c r="G5" s="1"/>
    </row>
    <row r="6" spans="1:12" ht="16.5" thickBot="1">
      <c r="A6" s="8"/>
      <c r="B6" s="14" t="s">
        <v>142</v>
      </c>
      <c r="C6" s="21" t="s">
        <v>144</v>
      </c>
      <c r="D6" s="21" t="s">
        <v>145</v>
      </c>
      <c r="E6" s="21" t="s">
        <v>146</v>
      </c>
      <c r="F6" s="21" t="s">
        <v>147</v>
      </c>
      <c r="G6" s="21" t="s">
        <v>148</v>
      </c>
      <c r="H6" s="3" t="s">
        <v>143</v>
      </c>
      <c r="I6" s="21" t="s">
        <v>149</v>
      </c>
      <c r="J6" s="21" t="s">
        <v>5</v>
      </c>
      <c r="K6" s="66" t="s">
        <v>150</v>
      </c>
      <c r="L6" s="21" t="s">
        <v>151</v>
      </c>
    </row>
    <row r="7" spans="1:12" ht="16.5" thickBot="1">
      <c r="A7" s="15" t="s">
        <v>0</v>
      </c>
      <c r="B7" s="18" t="s">
        <v>141</v>
      </c>
      <c r="C7" s="18" t="s">
        <v>141</v>
      </c>
      <c r="D7" s="18" t="s">
        <v>141</v>
      </c>
      <c r="E7" s="18" t="s">
        <v>141</v>
      </c>
      <c r="F7" s="18" t="s">
        <v>141</v>
      </c>
      <c r="G7" s="18" t="s">
        <v>141</v>
      </c>
      <c r="H7" s="16" t="s">
        <v>139</v>
      </c>
      <c r="I7" s="18" t="s">
        <v>141</v>
      </c>
      <c r="J7" s="18" t="s">
        <v>141</v>
      </c>
      <c r="K7" s="18" t="s">
        <v>141</v>
      </c>
      <c r="L7" s="18" t="s">
        <v>141</v>
      </c>
    </row>
    <row r="8" spans="1:12" ht="15.75">
      <c r="A8" s="12" t="s">
        <v>2</v>
      </c>
      <c r="B8" s="45">
        <v>1.04</v>
      </c>
      <c r="C8" s="45">
        <v>33</v>
      </c>
      <c r="D8" s="45">
        <v>4.5</v>
      </c>
      <c r="E8" s="45">
        <v>8</v>
      </c>
      <c r="F8" s="45">
        <v>5</v>
      </c>
      <c r="G8" s="45">
        <v>5</v>
      </c>
      <c r="H8" s="47">
        <v>7.32</v>
      </c>
      <c r="I8" s="46">
        <f>H8*1</f>
        <v>7.32</v>
      </c>
      <c r="J8" s="45">
        <v>7.5</v>
      </c>
      <c r="K8" s="45">
        <v>8</v>
      </c>
      <c r="L8" s="45">
        <v>8</v>
      </c>
    </row>
    <row r="9" spans="1:12" ht="15.75">
      <c r="A9" s="13" t="s">
        <v>3</v>
      </c>
      <c r="B9" s="45">
        <v>4.56</v>
      </c>
      <c r="C9" s="48">
        <v>54</v>
      </c>
      <c r="D9" s="45">
        <v>7.4</v>
      </c>
      <c r="E9" s="45">
        <v>10</v>
      </c>
      <c r="F9" s="45">
        <v>7</v>
      </c>
      <c r="G9" s="45">
        <v>7</v>
      </c>
      <c r="H9" s="47">
        <v>21.87</v>
      </c>
      <c r="I9" s="49">
        <f>H9*0.5</f>
        <v>10.935</v>
      </c>
      <c r="J9" s="45">
        <v>12</v>
      </c>
      <c r="K9" s="45">
        <v>10</v>
      </c>
      <c r="L9" s="45">
        <v>10</v>
      </c>
    </row>
    <row r="10" spans="1:12" ht="15.75">
      <c r="A10" s="13" t="s">
        <v>7</v>
      </c>
      <c r="B10" s="19">
        <v>0.12</v>
      </c>
      <c r="C10" s="19">
        <v>7.6</v>
      </c>
      <c r="D10" s="19">
        <v>1</v>
      </c>
      <c r="E10" s="19">
        <v>1</v>
      </c>
      <c r="F10" s="19">
        <v>0.7</v>
      </c>
      <c r="G10" s="19">
        <v>0.7</v>
      </c>
      <c r="H10" s="6">
        <v>5.26</v>
      </c>
      <c r="I10" s="13">
        <f>H10*0.1</f>
        <v>0.526</v>
      </c>
      <c r="J10" s="19">
        <v>1.7</v>
      </c>
      <c r="K10" s="19">
        <v>1</v>
      </c>
      <c r="L10" s="19">
        <v>1</v>
      </c>
    </row>
    <row r="11" spans="1:12" ht="15.75">
      <c r="A11" s="13" t="s">
        <v>8</v>
      </c>
      <c r="B11" s="19">
        <v>1.26</v>
      </c>
      <c r="C11" s="19">
        <v>7.6</v>
      </c>
      <c r="D11" s="19">
        <v>1</v>
      </c>
      <c r="E11" s="19">
        <v>1</v>
      </c>
      <c r="F11" s="19">
        <v>0.7</v>
      </c>
      <c r="G11" s="19">
        <v>0.7</v>
      </c>
      <c r="H11" s="6">
        <v>20.03</v>
      </c>
      <c r="I11" s="13">
        <f>H11*0.1</f>
        <v>2.003</v>
      </c>
      <c r="J11" s="19">
        <v>1.7</v>
      </c>
      <c r="K11" s="19">
        <v>1</v>
      </c>
      <c r="L11" s="19">
        <v>1</v>
      </c>
    </row>
    <row r="12" spans="1:12" ht="15.75">
      <c r="A12" s="13" t="s">
        <v>6</v>
      </c>
      <c r="B12" s="19">
        <v>0.16</v>
      </c>
      <c r="C12" s="19">
        <v>7.6</v>
      </c>
      <c r="D12" s="19">
        <v>1</v>
      </c>
      <c r="E12" s="19">
        <v>1</v>
      </c>
      <c r="F12" s="19">
        <v>0.7</v>
      </c>
      <c r="G12" s="19">
        <v>0.7</v>
      </c>
      <c r="H12" s="6">
        <v>4.19</v>
      </c>
      <c r="I12" s="13">
        <f>H12*0.1</f>
        <v>0.41900000000000004</v>
      </c>
      <c r="J12" s="19">
        <v>1.7</v>
      </c>
      <c r="K12" s="19">
        <v>1</v>
      </c>
      <c r="L12" s="19">
        <v>1</v>
      </c>
    </row>
    <row r="13" spans="1:12" ht="15.75">
      <c r="A13" s="13" t="s">
        <v>9</v>
      </c>
      <c r="B13" s="19">
        <v>0.09</v>
      </c>
      <c r="C13" s="19">
        <v>1.1</v>
      </c>
      <c r="D13" s="19">
        <v>0.14</v>
      </c>
      <c r="E13" s="19">
        <v>0.34</v>
      </c>
      <c r="F13" s="19">
        <v>0.27</v>
      </c>
      <c r="G13" s="19">
        <v>0.22</v>
      </c>
      <c r="H13" s="6">
        <v>7.79</v>
      </c>
      <c r="I13" s="13">
        <f>H13*0.1</f>
        <v>0.779</v>
      </c>
      <c r="J13" s="19">
        <v>0.41</v>
      </c>
      <c r="K13" s="19">
        <v>0.27</v>
      </c>
      <c r="L13" s="19">
        <v>0.46</v>
      </c>
    </row>
    <row r="14" spans="1:12" ht="16.5" thickBot="1">
      <c r="A14" s="23" t="s">
        <v>10</v>
      </c>
      <c r="B14" s="19">
        <v>0.01</v>
      </c>
      <c r="C14" s="22">
        <v>0.03</v>
      </c>
      <c r="D14" s="19">
        <v>0.01</v>
      </c>
      <c r="E14" s="19">
        <v>0.01</v>
      </c>
      <c r="F14" s="19">
        <v>0.01</v>
      </c>
      <c r="G14" s="19">
        <v>0</v>
      </c>
      <c r="H14" s="6">
        <v>1.16</v>
      </c>
      <c r="I14" s="13">
        <f>H14*0.001</f>
        <v>0.00116</v>
      </c>
      <c r="J14" s="19">
        <v>0.03</v>
      </c>
      <c r="K14" s="19">
        <v>0.01</v>
      </c>
      <c r="L14" s="19">
        <v>0.03</v>
      </c>
    </row>
    <row r="15" spans="1:12" ht="16.5" thickBot="1">
      <c r="A15" s="15" t="s">
        <v>12</v>
      </c>
      <c r="B15" s="20">
        <f>SUM(B8:B14)</f>
        <v>7.239999999999999</v>
      </c>
      <c r="C15" s="20">
        <f aca="true" t="shared" si="0" ref="C15:L15">SUM(C8:C14)</f>
        <v>110.92999999999998</v>
      </c>
      <c r="D15" s="20">
        <f t="shared" si="0"/>
        <v>15.05</v>
      </c>
      <c r="E15" s="20">
        <f t="shared" si="0"/>
        <v>21.35</v>
      </c>
      <c r="F15" s="20">
        <f t="shared" si="0"/>
        <v>14.379999999999997</v>
      </c>
      <c r="G15" s="20">
        <f t="shared" si="0"/>
        <v>14.319999999999999</v>
      </c>
      <c r="H15" s="17">
        <f t="shared" si="0"/>
        <v>67.62</v>
      </c>
      <c r="I15" s="20">
        <f>SUM(I8:I14)</f>
        <v>21.98316</v>
      </c>
      <c r="J15" s="20">
        <f t="shared" si="0"/>
        <v>25.04</v>
      </c>
      <c r="K15" s="20">
        <f t="shared" si="0"/>
        <v>21.28</v>
      </c>
      <c r="L15" s="20">
        <f t="shared" si="0"/>
        <v>21.490000000000002</v>
      </c>
    </row>
    <row r="16" spans="1:10" ht="16.5" thickBot="1">
      <c r="A16" s="2"/>
      <c r="B16" s="7"/>
      <c r="C16" s="7"/>
      <c r="D16" s="7"/>
      <c r="E16" s="7"/>
      <c r="H16" s="11"/>
      <c r="I16" s="1"/>
      <c r="J16" s="7"/>
    </row>
    <row r="17" spans="1:12" ht="16.5" thickBot="1">
      <c r="A17" s="1"/>
      <c r="B17" s="14" t="s">
        <v>142</v>
      </c>
      <c r="C17" s="21" t="s">
        <v>144</v>
      </c>
      <c r="D17" s="21" t="s">
        <v>145</v>
      </c>
      <c r="E17" s="21" t="s">
        <v>146</v>
      </c>
      <c r="F17" s="21" t="s">
        <v>147</v>
      </c>
      <c r="G17" s="21" t="s">
        <v>148</v>
      </c>
      <c r="H17" s="3" t="s">
        <v>143</v>
      </c>
      <c r="I17" s="21" t="s">
        <v>149</v>
      </c>
      <c r="J17" s="21" t="s">
        <v>5</v>
      </c>
      <c r="K17" s="21" t="s">
        <v>150</v>
      </c>
      <c r="L17" s="21" t="s">
        <v>151</v>
      </c>
    </row>
    <row r="18" spans="1:12" ht="16.5" thickBot="1">
      <c r="A18" s="25" t="s">
        <v>11</v>
      </c>
      <c r="B18" s="16" t="s">
        <v>141</v>
      </c>
      <c r="C18" s="18" t="s">
        <v>141</v>
      </c>
      <c r="D18" s="18" t="s">
        <v>141</v>
      </c>
      <c r="E18" s="16" t="s">
        <v>141</v>
      </c>
      <c r="F18" s="18" t="s">
        <v>141</v>
      </c>
      <c r="G18" s="16" t="s">
        <v>141</v>
      </c>
      <c r="H18" s="16" t="s">
        <v>139</v>
      </c>
      <c r="I18" s="18" t="s">
        <v>1</v>
      </c>
      <c r="J18" s="16" t="s">
        <v>141</v>
      </c>
      <c r="K18" s="18" t="s">
        <v>141</v>
      </c>
      <c r="L18" s="18" t="s">
        <v>141</v>
      </c>
    </row>
    <row r="19" spans="1:12" ht="16.5" thickBot="1">
      <c r="A19" s="13" t="s">
        <v>13</v>
      </c>
      <c r="B19" s="6">
        <v>1.2</v>
      </c>
      <c r="C19" s="19">
        <v>3.3</v>
      </c>
      <c r="D19" s="19">
        <v>0.45</v>
      </c>
      <c r="E19" s="6">
        <v>0.8</v>
      </c>
      <c r="F19" s="19">
        <v>0.5</v>
      </c>
      <c r="G19" s="6">
        <v>0.5</v>
      </c>
      <c r="H19" s="6">
        <v>6.46</v>
      </c>
      <c r="I19" s="13">
        <f>H19*0.01</f>
        <v>0.0646</v>
      </c>
      <c r="J19" s="6">
        <v>0.75</v>
      </c>
      <c r="K19" s="19">
        <v>0.8</v>
      </c>
      <c r="L19" s="19">
        <v>0.8</v>
      </c>
    </row>
    <row r="20" spans="1:15" ht="16.5" thickBot="1">
      <c r="A20" s="13" t="s">
        <v>14</v>
      </c>
      <c r="B20" s="6">
        <v>0.12</v>
      </c>
      <c r="C20" s="19">
        <v>2.7</v>
      </c>
      <c r="D20" s="19">
        <v>0.37</v>
      </c>
      <c r="E20" s="6">
        <v>0.5</v>
      </c>
      <c r="F20" s="19">
        <v>0.33</v>
      </c>
      <c r="G20" s="6">
        <v>0.35</v>
      </c>
      <c r="H20" s="6">
        <v>7.84</v>
      </c>
      <c r="I20" s="13">
        <f>H20*0.5</f>
        <v>3.92</v>
      </c>
      <c r="J20" s="6">
        <v>0.6</v>
      </c>
      <c r="K20" s="19">
        <v>0.5</v>
      </c>
      <c r="L20" s="19">
        <v>0.5</v>
      </c>
      <c r="N20" s="63" t="s">
        <v>160</v>
      </c>
      <c r="O20" s="63" t="s">
        <v>161</v>
      </c>
    </row>
    <row r="21" spans="1:15" ht="16.5" thickBot="1">
      <c r="A21" s="13" t="s">
        <v>15</v>
      </c>
      <c r="B21" s="47">
        <v>5.91</v>
      </c>
      <c r="C21" s="48">
        <v>27</v>
      </c>
      <c r="D21" s="45">
        <v>3.7</v>
      </c>
      <c r="E21" s="47">
        <v>5</v>
      </c>
      <c r="F21" s="45">
        <v>3.5</v>
      </c>
      <c r="G21" s="47">
        <v>3.5</v>
      </c>
      <c r="H21" s="47">
        <v>24.47</v>
      </c>
      <c r="I21" s="49">
        <f>H21*0.5</f>
        <v>12.235</v>
      </c>
      <c r="J21" s="47">
        <v>6</v>
      </c>
      <c r="K21" s="45">
        <v>5</v>
      </c>
      <c r="L21" s="45">
        <v>5</v>
      </c>
      <c r="N21" s="14" t="s">
        <v>142</v>
      </c>
      <c r="O21" s="62" t="s">
        <v>162</v>
      </c>
    </row>
    <row r="22" spans="1:15" ht="16.5" thickBot="1">
      <c r="A22" s="13" t="s">
        <v>16</v>
      </c>
      <c r="B22" s="6">
        <v>0.43</v>
      </c>
      <c r="C22" s="19">
        <v>7.6</v>
      </c>
      <c r="D22" s="19">
        <v>1</v>
      </c>
      <c r="E22" s="6">
        <v>3.9</v>
      </c>
      <c r="F22" s="19">
        <v>3</v>
      </c>
      <c r="G22" s="6">
        <v>3.5</v>
      </c>
      <c r="H22" s="6">
        <v>33.72</v>
      </c>
      <c r="I22" s="13">
        <f aca="true" t="shared" si="1" ref="I22:I27">H22*0.01</f>
        <v>0.3372</v>
      </c>
      <c r="J22" s="6">
        <v>1.7</v>
      </c>
      <c r="K22" s="19">
        <v>2.8</v>
      </c>
      <c r="L22" s="19">
        <v>4.3</v>
      </c>
      <c r="N22" s="21" t="s">
        <v>144</v>
      </c>
      <c r="O22" s="62" t="s">
        <v>163</v>
      </c>
    </row>
    <row r="23" spans="1:15" ht="16.5" thickBot="1">
      <c r="A23" s="13" t="s">
        <v>17</v>
      </c>
      <c r="B23" s="6">
        <v>0.41</v>
      </c>
      <c r="C23" s="19">
        <v>7.6</v>
      </c>
      <c r="D23" s="19">
        <v>1</v>
      </c>
      <c r="E23" s="6">
        <v>1</v>
      </c>
      <c r="F23" s="19">
        <v>0.6</v>
      </c>
      <c r="G23" s="6">
        <v>1.4</v>
      </c>
      <c r="H23" s="6">
        <v>8.63</v>
      </c>
      <c r="I23" s="13">
        <f t="shared" si="1"/>
        <v>0.08630000000000002</v>
      </c>
      <c r="J23" s="6">
        <v>1.7</v>
      </c>
      <c r="K23" s="19">
        <v>1</v>
      </c>
      <c r="L23" s="19">
        <v>1.7</v>
      </c>
      <c r="N23" s="21" t="s">
        <v>145</v>
      </c>
      <c r="O23" s="62" t="s">
        <v>164</v>
      </c>
    </row>
    <row r="24" spans="1:15" ht="16.5" thickBot="1">
      <c r="A24" s="13" t="s">
        <v>18</v>
      </c>
      <c r="B24" s="6">
        <v>0.16</v>
      </c>
      <c r="C24" s="19">
        <v>7.6</v>
      </c>
      <c r="D24" s="19">
        <v>1</v>
      </c>
      <c r="E24" s="6">
        <v>1</v>
      </c>
      <c r="F24" s="19">
        <v>0.6</v>
      </c>
      <c r="G24" s="6">
        <v>0.6</v>
      </c>
      <c r="H24" s="6">
        <v>8.33</v>
      </c>
      <c r="I24" s="13">
        <f t="shared" si="1"/>
        <v>0.0833</v>
      </c>
      <c r="J24" s="6">
        <v>1.7</v>
      </c>
      <c r="K24" s="19">
        <v>1</v>
      </c>
      <c r="L24" s="19">
        <v>1</v>
      </c>
      <c r="N24" s="21" t="s">
        <v>146</v>
      </c>
      <c r="O24" s="62" t="s">
        <v>165</v>
      </c>
    </row>
    <row r="25" spans="1:15" ht="16.5" thickBot="1">
      <c r="A25" s="13" t="s">
        <v>19</v>
      </c>
      <c r="B25" s="6">
        <v>0.08</v>
      </c>
      <c r="C25" s="19">
        <v>7.6</v>
      </c>
      <c r="D25" s="19">
        <v>1</v>
      </c>
      <c r="E25" s="6">
        <v>1.2</v>
      </c>
      <c r="F25" s="19">
        <v>0.7</v>
      </c>
      <c r="G25" s="6">
        <v>0.6</v>
      </c>
      <c r="H25" s="6">
        <v>6.23</v>
      </c>
      <c r="I25" s="13">
        <f t="shared" si="1"/>
        <v>0.06230000000000001</v>
      </c>
      <c r="J25" s="6">
        <v>1.7</v>
      </c>
      <c r="K25" s="19">
        <v>1.1</v>
      </c>
      <c r="L25" s="19">
        <v>2.2</v>
      </c>
      <c r="N25" s="21" t="s">
        <v>147</v>
      </c>
      <c r="O25" s="62" t="s">
        <v>166</v>
      </c>
    </row>
    <row r="26" spans="1:15" ht="16.5" thickBot="1">
      <c r="A26" s="13" t="s">
        <v>20</v>
      </c>
      <c r="B26" s="6">
        <v>0.04</v>
      </c>
      <c r="C26" s="19">
        <v>0.76</v>
      </c>
      <c r="D26" s="19">
        <v>0.1</v>
      </c>
      <c r="E26" s="6">
        <v>0.4</v>
      </c>
      <c r="F26" s="19">
        <v>0.3</v>
      </c>
      <c r="G26" s="6">
        <v>0.56</v>
      </c>
      <c r="H26" s="6">
        <v>0.26</v>
      </c>
      <c r="I26" s="13">
        <f t="shared" si="1"/>
        <v>0.0026000000000000003</v>
      </c>
      <c r="J26" s="6">
        <v>0.19</v>
      </c>
      <c r="K26" s="19">
        <v>0.28</v>
      </c>
      <c r="L26" s="19">
        <v>0.52</v>
      </c>
      <c r="N26" s="21" t="s">
        <v>148</v>
      </c>
      <c r="O26" s="62" t="s">
        <v>167</v>
      </c>
    </row>
    <row r="27" spans="1:15" ht="16.5" thickBot="1">
      <c r="A27" s="13" t="s">
        <v>21</v>
      </c>
      <c r="B27" s="6">
        <v>0.01</v>
      </c>
      <c r="C27" s="19">
        <v>0.76</v>
      </c>
      <c r="D27" s="19">
        <v>0.1</v>
      </c>
      <c r="E27" s="6">
        <v>0.13</v>
      </c>
      <c r="F27" s="19">
        <v>0.1</v>
      </c>
      <c r="G27" s="6">
        <v>0.09</v>
      </c>
      <c r="H27" s="6">
        <v>6.63</v>
      </c>
      <c r="I27" s="13">
        <f t="shared" si="1"/>
        <v>0.0663</v>
      </c>
      <c r="J27" s="6">
        <v>0.17</v>
      </c>
      <c r="K27" s="19">
        <v>0.18</v>
      </c>
      <c r="L27" s="19">
        <v>0.2</v>
      </c>
      <c r="N27" s="21" t="s">
        <v>149</v>
      </c>
      <c r="O27" s="62" t="s">
        <v>168</v>
      </c>
    </row>
    <row r="28" spans="1:15" ht="16.5" thickBot="1">
      <c r="A28" s="13" t="s">
        <v>22</v>
      </c>
      <c r="B28" s="6">
        <v>0</v>
      </c>
      <c r="C28" s="19">
        <v>0.02</v>
      </c>
      <c r="D28" s="19">
        <v>0</v>
      </c>
      <c r="E28" s="6">
        <v>0</v>
      </c>
      <c r="F28" s="19">
        <v>0.01</v>
      </c>
      <c r="G28" s="6">
        <v>0</v>
      </c>
      <c r="H28" s="6">
        <v>1.26</v>
      </c>
      <c r="I28" s="13">
        <f>H28*0.001</f>
        <v>0.00126</v>
      </c>
      <c r="J28" s="6">
        <v>0</v>
      </c>
      <c r="K28" s="19">
        <v>0.01</v>
      </c>
      <c r="L28" s="19">
        <v>0.02</v>
      </c>
      <c r="N28" s="21" t="s">
        <v>5</v>
      </c>
      <c r="O28" s="62" t="s">
        <v>169</v>
      </c>
    </row>
    <row r="29" spans="1:15" ht="16.5" thickBot="1">
      <c r="A29" s="25" t="s">
        <v>23</v>
      </c>
      <c r="B29" s="24">
        <f aca="true" t="shared" si="2" ref="B29:L29">SUM(B19:B28)</f>
        <v>8.36</v>
      </c>
      <c r="C29" s="20">
        <f t="shared" si="2"/>
        <v>64.94000000000001</v>
      </c>
      <c r="D29" s="20">
        <f t="shared" si="2"/>
        <v>8.719999999999999</v>
      </c>
      <c r="E29" s="24">
        <f t="shared" si="2"/>
        <v>13.93</v>
      </c>
      <c r="F29" s="20">
        <f t="shared" si="2"/>
        <v>9.639999999999999</v>
      </c>
      <c r="G29" s="24">
        <f t="shared" si="2"/>
        <v>11.1</v>
      </c>
      <c r="H29" s="17">
        <f t="shared" si="2"/>
        <v>103.83</v>
      </c>
      <c r="I29" s="20">
        <f t="shared" si="2"/>
        <v>16.85886</v>
      </c>
      <c r="J29" s="24">
        <f t="shared" si="2"/>
        <v>14.509999999999996</v>
      </c>
      <c r="K29" s="20">
        <f t="shared" si="2"/>
        <v>12.669999999999998</v>
      </c>
      <c r="L29" s="20">
        <f t="shared" si="2"/>
        <v>16.24</v>
      </c>
      <c r="N29" s="66" t="s">
        <v>150</v>
      </c>
      <c r="O29" s="65" t="s">
        <v>170</v>
      </c>
    </row>
    <row r="30" spans="1:15" ht="16.5" thickBot="1">
      <c r="A30" s="2"/>
      <c r="B30" s="14" t="s">
        <v>142</v>
      </c>
      <c r="C30" s="21" t="s">
        <v>144</v>
      </c>
      <c r="D30" s="21" t="s">
        <v>145</v>
      </c>
      <c r="E30" s="21" t="s">
        <v>146</v>
      </c>
      <c r="F30" s="21" t="s">
        <v>147</v>
      </c>
      <c r="G30" s="21" t="s">
        <v>148</v>
      </c>
      <c r="H30" s="3" t="s">
        <v>143</v>
      </c>
      <c r="I30" s="21" t="s">
        <v>149</v>
      </c>
      <c r="J30" s="21" t="s">
        <v>5</v>
      </c>
      <c r="K30" s="21" t="s">
        <v>150</v>
      </c>
      <c r="L30" s="21" t="s">
        <v>151</v>
      </c>
      <c r="N30" s="34" t="s">
        <v>151</v>
      </c>
      <c r="O30" s="64" t="s">
        <v>171</v>
      </c>
    </row>
    <row r="31" spans="1:12" ht="16.5" thickBot="1">
      <c r="A31" s="15" t="s">
        <v>140</v>
      </c>
      <c r="B31" s="20">
        <f aca="true" t="shared" si="3" ref="B31:G31">B15+B29</f>
        <v>15.599999999999998</v>
      </c>
      <c r="C31" s="20">
        <f t="shared" si="3"/>
        <v>175.87</v>
      </c>
      <c r="D31" s="24">
        <f t="shared" si="3"/>
        <v>23.77</v>
      </c>
      <c r="E31" s="20">
        <f t="shared" si="3"/>
        <v>35.28</v>
      </c>
      <c r="F31" s="24">
        <f t="shared" si="3"/>
        <v>24.019999999999996</v>
      </c>
      <c r="G31" s="20">
        <f t="shared" si="3"/>
        <v>25.419999999999998</v>
      </c>
      <c r="H31" s="26"/>
      <c r="I31" s="24">
        <f>I15+I29</f>
        <v>38.842020000000005</v>
      </c>
      <c r="J31" s="20">
        <f>J15+J29</f>
        <v>39.55</v>
      </c>
      <c r="K31" s="24">
        <f>K15+K29</f>
        <v>33.95</v>
      </c>
      <c r="L31" s="20">
        <f>L15+L29</f>
        <v>37.730000000000004</v>
      </c>
    </row>
    <row r="32" spans="1:10" ht="16.5" thickBot="1">
      <c r="A32" s="2"/>
      <c r="B32" s="7"/>
      <c r="C32" s="7"/>
      <c r="D32" s="7"/>
      <c r="E32" s="7"/>
      <c r="H32" s="11"/>
      <c r="I32" s="7"/>
      <c r="J32" s="7"/>
    </row>
    <row r="33" spans="1:12" ht="16.5" thickBot="1">
      <c r="A33" s="8"/>
      <c r="B33" s="25" t="s">
        <v>142</v>
      </c>
      <c r="C33" s="34" t="s">
        <v>144</v>
      </c>
      <c r="D33" s="34" t="s">
        <v>145</v>
      </c>
      <c r="E33" s="34" t="s">
        <v>146</v>
      </c>
      <c r="F33" s="34" t="s">
        <v>147</v>
      </c>
      <c r="G33" s="34" t="s">
        <v>148</v>
      </c>
      <c r="H33" s="3" t="s">
        <v>143</v>
      </c>
      <c r="I33" s="34" t="s">
        <v>149</v>
      </c>
      <c r="J33" s="34" t="s">
        <v>5</v>
      </c>
      <c r="K33" s="34" t="s">
        <v>150</v>
      </c>
      <c r="L33" s="34" t="s">
        <v>151</v>
      </c>
    </row>
    <row r="34" spans="1:12" ht="16.5" thickBot="1">
      <c r="A34" s="25" t="s">
        <v>24</v>
      </c>
      <c r="B34" s="16" t="s">
        <v>141</v>
      </c>
      <c r="C34" s="18" t="s">
        <v>141</v>
      </c>
      <c r="D34" s="16" t="s">
        <v>141</v>
      </c>
      <c r="E34" s="18" t="s">
        <v>141</v>
      </c>
      <c r="F34" s="16" t="s">
        <v>141</v>
      </c>
      <c r="G34" s="18" t="s">
        <v>141</v>
      </c>
      <c r="H34" s="26"/>
      <c r="I34" s="27"/>
      <c r="J34" s="18" t="s">
        <v>141</v>
      </c>
      <c r="K34" s="16" t="s">
        <v>141</v>
      </c>
      <c r="L34" s="18" t="s">
        <v>141</v>
      </c>
    </row>
    <row r="35" spans="1:12" ht="15.75">
      <c r="A35" s="13" t="s">
        <v>26</v>
      </c>
      <c r="B35" s="6">
        <v>0</v>
      </c>
      <c r="C35" s="19">
        <f>0.05</f>
        <v>0.05</v>
      </c>
      <c r="D35" s="6">
        <f>0.015</f>
        <v>0.015</v>
      </c>
      <c r="E35" s="19">
        <v>0.01</v>
      </c>
      <c r="F35">
        <v>0.01</v>
      </c>
      <c r="G35" s="19">
        <v>0.01</v>
      </c>
      <c r="H35" s="11"/>
      <c r="I35" s="10"/>
      <c r="J35" s="19">
        <f>0.025</f>
        <v>0.025</v>
      </c>
      <c r="K35">
        <v>0.01</v>
      </c>
      <c r="L35" s="19">
        <v>0.01</v>
      </c>
    </row>
    <row r="36" spans="1:12" ht="15.75">
      <c r="A36" s="13" t="s">
        <v>27</v>
      </c>
      <c r="B36" s="6">
        <v>0</v>
      </c>
      <c r="C36" s="19">
        <v>0.05</v>
      </c>
      <c r="D36" s="6">
        <f>0.015</f>
        <v>0.015</v>
      </c>
      <c r="E36" s="19">
        <v>0.01</v>
      </c>
      <c r="F36" s="6">
        <v>0.01</v>
      </c>
      <c r="G36" s="19">
        <v>0.01</v>
      </c>
      <c r="H36" s="11"/>
      <c r="I36" s="10"/>
      <c r="J36" s="19">
        <f>0.025</f>
        <v>0.025</v>
      </c>
      <c r="K36">
        <v>0.01</v>
      </c>
      <c r="L36" s="19">
        <v>0.01</v>
      </c>
    </row>
    <row r="37" spans="1:12" ht="15.75">
      <c r="A37" s="13" t="s">
        <v>29</v>
      </c>
      <c r="B37" s="6">
        <v>0</v>
      </c>
      <c r="C37" s="19">
        <v>0.05</v>
      </c>
      <c r="D37" s="6">
        <f>0.0164</f>
        <v>0.0164</v>
      </c>
      <c r="E37" s="19">
        <v>0.02</v>
      </c>
      <c r="F37" s="6">
        <v>0.02</v>
      </c>
      <c r="G37" s="19">
        <v>0.02</v>
      </c>
      <c r="H37" s="11"/>
      <c r="I37" s="10"/>
      <c r="J37" s="19">
        <v>0.042</v>
      </c>
      <c r="K37">
        <v>0.01</v>
      </c>
      <c r="L37" s="28">
        <v>0.14</v>
      </c>
    </row>
    <row r="38" spans="1:12" ht="15.75">
      <c r="A38" s="13" t="s">
        <v>28</v>
      </c>
      <c r="B38" s="6">
        <v>0.84</v>
      </c>
      <c r="C38" s="19">
        <f>0.704</f>
        <v>0.704</v>
      </c>
      <c r="D38" s="6">
        <f>0.564</f>
        <v>0.564</v>
      </c>
      <c r="E38" s="19">
        <v>1.1</v>
      </c>
      <c r="F38">
        <v>1.1</v>
      </c>
      <c r="G38" s="19">
        <v>1.6</v>
      </c>
      <c r="H38" s="11"/>
      <c r="I38" s="10"/>
      <c r="J38" s="19">
        <v>1.14</v>
      </c>
      <c r="K38">
        <v>0.67</v>
      </c>
      <c r="L38" s="28">
        <v>3.5</v>
      </c>
    </row>
    <row r="39" spans="1:12" ht="15.75">
      <c r="A39" s="13" t="s">
        <v>30</v>
      </c>
      <c r="B39" s="6">
        <v>0.43</v>
      </c>
      <c r="C39" s="19">
        <v>0.372</v>
      </c>
      <c r="D39" s="6">
        <f>0.224</f>
        <v>0.224</v>
      </c>
      <c r="E39" s="19">
        <v>0.2</v>
      </c>
      <c r="F39" s="6">
        <v>0.16</v>
      </c>
      <c r="G39" s="19">
        <v>0.43</v>
      </c>
      <c r="H39" s="11"/>
      <c r="I39" s="10"/>
      <c r="J39" s="19">
        <f>0.38</f>
        <v>0.38</v>
      </c>
      <c r="K39">
        <v>0.11</v>
      </c>
      <c r="L39" s="28">
        <v>0.41</v>
      </c>
    </row>
    <row r="40" spans="1:12" ht="15.75">
      <c r="A40" s="13" t="s">
        <v>31</v>
      </c>
      <c r="B40" s="6">
        <v>0.14</v>
      </c>
      <c r="C40" s="19">
        <v>0.138</v>
      </c>
      <c r="D40" s="6">
        <f>0.106</f>
        <v>0.106</v>
      </c>
      <c r="E40" s="19">
        <v>0.17</v>
      </c>
      <c r="F40" s="6">
        <v>0.14</v>
      </c>
      <c r="G40" s="19">
        <v>0.19</v>
      </c>
      <c r="H40" s="11"/>
      <c r="I40" s="10"/>
      <c r="J40" s="19">
        <f>0.171</f>
        <v>0.171</v>
      </c>
      <c r="K40">
        <v>0.1</v>
      </c>
      <c r="L40" s="28">
        <v>0.48</v>
      </c>
    </row>
    <row r="41" spans="1:12" ht="15.75">
      <c r="A41" s="13" t="s">
        <v>32</v>
      </c>
      <c r="B41" s="47">
        <v>2.1</v>
      </c>
      <c r="C41" s="54">
        <f>50</f>
        <v>50</v>
      </c>
      <c r="D41" s="47">
        <f>15</f>
        <v>15</v>
      </c>
      <c r="E41" s="45">
        <v>10</v>
      </c>
      <c r="F41" s="45">
        <v>10</v>
      </c>
      <c r="G41" s="45">
        <v>10</v>
      </c>
      <c r="H41" s="50"/>
      <c r="I41" s="51"/>
      <c r="J41" s="48">
        <f>25</f>
        <v>25</v>
      </c>
      <c r="K41" s="52">
        <v>10</v>
      </c>
      <c r="L41" s="53">
        <v>10</v>
      </c>
    </row>
    <row r="42" spans="1:12" ht="15.75">
      <c r="A42" s="13" t="s">
        <v>33</v>
      </c>
      <c r="B42" s="6">
        <v>0.02</v>
      </c>
      <c r="C42" s="19">
        <f>0.0251</f>
        <v>0.0251</v>
      </c>
      <c r="D42" s="6">
        <f>0.0233</f>
        <v>0.0233</v>
      </c>
      <c r="E42" s="19">
        <v>0.01</v>
      </c>
      <c r="F42" s="6">
        <v>0.02</v>
      </c>
      <c r="G42" s="19">
        <v>0.03</v>
      </c>
      <c r="H42" s="11"/>
      <c r="I42" s="10"/>
      <c r="J42" s="19">
        <f>0.0292</f>
        <v>0.0292</v>
      </c>
      <c r="K42">
        <v>0.01</v>
      </c>
      <c r="L42" s="28">
        <v>0.05</v>
      </c>
    </row>
    <row r="43" spans="1:12" ht="15.75">
      <c r="A43" s="13" t="s">
        <v>34</v>
      </c>
      <c r="B43" s="6">
        <v>5.38</v>
      </c>
      <c r="C43" s="19">
        <f>7.5</f>
        <v>7.5</v>
      </c>
      <c r="D43" s="6">
        <f>4.98</f>
        <v>4.98</v>
      </c>
      <c r="E43" s="19">
        <v>2.85</v>
      </c>
      <c r="F43" s="6">
        <v>3.2</v>
      </c>
      <c r="G43" s="19">
        <v>3.95</v>
      </c>
      <c r="H43" s="11"/>
      <c r="I43" s="10"/>
      <c r="J43" s="19">
        <v>4.28</v>
      </c>
      <c r="K43" s="6">
        <v>1.3</v>
      </c>
      <c r="L43" s="19">
        <v>5.5</v>
      </c>
    </row>
    <row r="44" spans="1:12" ht="15.75">
      <c r="A44" s="13" t="s">
        <v>35</v>
      </c>
      <c r="B44" s="6">
        <v>1.09</v>
      </c>
      <c r="C44" s="19">
        <f>1.77</f>
        <v>1.77</v>
      </c>
      <c r="D44" s="6">
        <v>1.09</v>
      </c>
      <c r="E44" s="19">
        <v>0.7</v>
      </c>
      <c r="F44" s="6">
        <v>0.75</v>
      </c>
      <c r="G44" s="19">
        <v>0.9</v>
      </c>
      <c r="H44" s="11"/>
      <c r="I44" s="10"/>
      <c r="J44" s="19">
        <v>1.02</v>
      </c>
      <c r="K44" s="6">
        <v>0.28</v>
      </c>
      <c r="L44" s="19">
        <v>1.4</v>
      </c>
    </row>
    <row r="45" spans="1:12" ht="15.75">
      <c r="A45" s="13" t="s">
        <v>36</v>
      </c>
      <c r="B45" s="6">
        <v>0.62</v>
      </c>
      <c r="C45" s="19">
        <f>18.6</f>
        <v>18.6</v>
      </c>
      <c r="D45" s="6">
        <v>1.5</v>
      </c>
      <c r="E45" s="19">
        <v>1</v>
      </c>
      <c r="F45" s="6">
        <v>1</v>
      </c>
      <c r="G45" s="19">
        <v>1</v>
      </c>
      <c r="H45" s="11"/>
      <c r="I45" s="10"/>
      <c r="J45" s="19">
        <v>2.5</v>
      </c>
      <c r="K45" s="6">
        <v>1</v>
      </c>
      <c r="L45" s="19">
        <v>1</v>
      </c>
    </row>
    <row r="46" spans="1:12" ht="16.5" thickBot="1">
      <c r="A46" s="13" t="s">
        <v>37</v>
      </c>
      <c r="B46" s="6">
        <v>0.14</v>
      </c>
      <c r="C46" s="19">
        <f>0.05</f>
        <v>0.05</v>
      </c>
      <c r="D46" s="6">
        <f>0.191</f>
        <v>0.191</v>
      </c>
      <c r="E46" s="19">
        <v>0.11</v>
      </c>
      <c r="F46" s="6">
        <v>0.07</v>
      </c>
      <c r="G46" s="19">
        <v>0.1</v>
      </c>
      <c r="H46" s="11"/>
      <c r="I46" s="10"/>
      <c r="J46" s="19">
        <f>0.148</f>
        <v>0.148</v>
      </c>
      <c r="K46" s="6">
        <v>0.07</v>
      </c>
      <c r="L46" s="19">
        <v>0.19</v>
      </c>
    </row>
    <row r="47" spans="1:12" ht="16.5" thickBot="1">
      <c r="A47" s="25" t="s">
        <v>38</v>
      </c>
      <c r="B47" s="24">
        <f aca="true" t="shared" si="4" ref="B47:G47">SUM(B35:B46)</f>
        <v>10.76</v>
      </c>
      <c r="C47" s="20">
        <f t="shared" si="4"/>
        <v>79.3091</v>
      </c>
      <c r="D47" s="24">
        <f t="shared" si="4"/>
        <v>23.7247</v>
      </c>
      <c r="E47" s="20">
        <f t="shared" si="4"/>
        <v>16.18</v>
      </c>
      <c r="F47" s="24">
        <f t="shared" si="4"/>
        <v>16.48</v>
      </c>
      <c r="G47" s="20">
        <f t="shared" si="4"/>
        <v>18.24</v>
      </c>
      <c r="H47" s="26"/>
      <c r="I47" s="27"/>
      <c r="J47" s="20">
        <f>SUM(J35:J46)</f>
        <v>34.760200000000005</v>
      </c>
      <c r="K47" s="67">
        <f>SUM(K35:K46)</f>
        <v>13.57</v>
      </c>
      <c r="L47" s="20">
        <f>SUM(L35:L46)</f>
        <v>22.69</v>
      </c>
    </row>
    <row r="48" spans="1:12" ht="16.5" thickBot="1">
      <c r="A48" s="15"/>
      <c r="B48" s="14" t="s">
        <v>142</v>
      </c>
      <c r="C48" s="21" t="s">
        <v>144</v>
      </c>
      <c r="D48" s="21" t="s">
        <v>145</v>
      </c>
      <c r="E48" s="21" t="s">
        <v>146</v>
      </c>
      <c r="F48" s="21" t="s">
        <v>147</v>
      </c>
      <c r="G48" s="21" t="s">
        <v>148</v>
      </c>
      <c r="H48" s="3" t="s">
        <v>143</v>
      </c>
      <c r="I48" s="21" t="s">
        <v>149</v>
      </c>
      <c r="J48" s="21" t="s">
        <v>5</v>
      </c>
      <c r="K48" s="66" t="s">
        <v>150</v>
      </c>
      <c r="L48" s="21" t="s">
        <v>151</v>
      </c>
    </row>
    <row r="49" spans="1:12" ht="18.75" thickBot="1">
      <c r="A49" s="29" t="s">
        <v>56</v>
      </c>
      <c r="B49" s="30">
        <f aca="true" t="shared" si="5" ref="B49:G49">B47+B29+B15</f>
        <v>26.359999999999996</v>
      </c>
      <c r="C49" s="30">
        <f t="shared" si="5"/>
        <v>255.17909999999998</v>
      </c>
      <c r="D49" s="30">
        <f t="shared" si="5"/>
        <v>47.494699999999995</v>
      </c>
      <c r="E49" s="30">
        <f t="shared" si="5"/>
        <v>51.46</v>
      </c>
      <c r="F49" s="31">
        <f t="shared" si="5"/>
        <v>40.49999999999999</v>
      </c>
      <c r="G49" s="30">
        <f t="shared" si="5"/>
        <v>43.66</v>
      </c>
      <c r="H49" s="32"/>
      <c r="I49" s="31"/>
      <c r="J49" s="30">
        <f>J47+J29+J15</f>
        <v>74.31020000000001</v>
      </c>
      <c r="K49" s="68">
        <f>K47+K29+K15</f>
        <v>47.519999999999996</v>
      </c>
      <c r="L49" s="30">
        <f>L47+L29+L15</f>
        <v>60.42</v>
      </c>
    </row>
    <row r="50" spans="1:12" ht="15.75">
      <c r="A50" s="2"/>
      <c r="B50" s="2"/>
      <c r="C50" s="6"/>
      <c r="D50" s="6"/>
      <c r="E50" s="6"/>
      <c r="F50" s="1"/>
      <c r="G50" s="1"/>
      <c r="H50" s="1"/>
      <c r="I50" s="1"/>
      <c r="J50" s="6"/>
      <c r="K50" s="1"/>
      <c r="L50" s="1"/>
    </row>
    <row r="51" spans="1:12" ht="15.75">
      <c r="A51" s="1"/>
      <c r="B51" s="1"/>
      <c r="C51" s="1"/>
      <c r="D51" s="1"/>
      <c r="E51" s="1"/>
      <c r="F51" s="1"/>
      <c r="G51" s="1"/>
      <c r="H51" s="11"/>
      <c r="I51" s="11"/>
      <c r="J51" s="11"/>
      <c r="K51" s="11"/>
      <c r="L51" s="11"/>
    </row>
    <row r="52" spans="1:12" ht="15.75">
      <c r="A52" s="1"/>
      <c r="B52" s="1"/>
      <c r="C52" s="1"/>
      <c r="D52" s="1"/>
      <c r="E52" s="1"/>
      <c r="F52" s="1"/>
      <c r="G52" s="1"/>
      <c r="H52" s="11"/>
      <c r="I52" s="11"/>
      <c r="J52" s="11"/>
      <c r="K52" s="11"/>
      <c r="L52" s="11"/>
    </row>
    <row r="53" spans="1:12" ht="15.75">
      <c r="A53" s="1"/>
      <c r="B53" s="1"/>
      <c r="C53" s="1"/>
      <c r="D53" s="1"/>
      <c r="E53" s="1"/>
      <c r="F53" s="1"/>
      <c r="G53" s="1"/>
      <c r="H53" s="11"/>
      <c r="I53" s="11"/>
      <c r="J53" s="11"/>
      <c r="K53" s="11"/>
      <c r="L53" s="11"/>
    </row>
    <row r="54" spans="1:12" ht="15.75">
      <c r="A54" s="1"/>
      <c r="B54" s="1"/>
      <c r="C54" s="1"/>
      <c r="D54" s="1"/>
      <c r="E54" s="1"/>
      <c r="F54" s="1"/>
      <c r="G54" s="1"/>
      <c r="H54" s="11"/>
      <c r="I54" s="11"/>
      <c r="J54" s="11"/>
      <c r="K54" s="11"/>
      <c r="L54" s="11"/>
    </row>
    <row r="55" spans="1:12" ht="15.75">
      <c r="A55" s="1"/>
      <c r="B55" s="1"/>
      <c r="C55" s="1"/>
      <c r="D55" s="1"/>
      <c r="E55" s="1"/>
      <c r="F55" s="1"/>
      <c r="G55" s="1"/>
      <c r="H55" s="11"/>
      <c r="I55" s="11"/>
      <c r="J55" s="11"/>
      <c r="K55" s="11"/>
      <c r="L55" s="11"/>
    </row>
    <row r="56" spans="1:12" ht="15.75">
      <c r="A56" s="1"/>
      <c r="B56" s="1"/>
      <c r="C56" s="1"/>
      <c r="D56" s="1"/>
      <c r="E56" s="1"/>
      <c r="F56" s="1"/>
      <c r="G56" s="1"/>
      <c r="H56" s="11"/>
      <c r="I56" s="11"/>
      <c r="J56" s="11"/>
      <c r="K56" s="11"/>
      <c r="L56" s="11"/>
    </row>
    <row r="57" spans="1:12" ht="15.75">
      <c r="A57" s="1"/>
      <c r="B57" s="1"/>
      <c r="C57" s="1"/>
      <c r="D57" s="1"/>
      <c r="E57" s="1"/>
      <c r="F57" s="1"/>
      <c r="G57" s="1"/>
      <c r="H57" s="11"/>
      <c r="I57" s="11"/>
      <c r="J57" s="11"/>
      <c r="K57" s="11"/>
      <c r="L57" s="11"/>
    </row>
    <row r="58" spans="1:12" ht="15.75">
      <c r="A58" s="1"/>
      <c r="B58" s="1"/>
      <c r="C58" s="1"/>
      <c r="D58" s="1"/>
      <c r="E58" s="1"/>
      <c r="F58" s="1"/>
      <c r="G58" s="1"/>
      <c r="H58" s="11"/>
      <c r="I58" s="11"/>
      <c r="J58" s="11"/>
      <c r="K58" s="11"/>
      <c r="L58" s="11"/>
    </row>
    <row r="59" spans="1:12" ht="15.75">
      <c r="A59" s="1"/>
      <c r="B59" s="1"/>
      <c r="C59" s="1"/>
      <c r="D59" s="1"/>
      <c r="E59" s="1"/>
      <c r="F59" s="1"/>
      <c r="G59" s="1"/>
      <c r="H59" s="11"/>
      <c r="I59" s="11"/>
      <c r="J59" s="11"/>
      <c r="K59" s="11"/>
      <c r="L59" s="11"/>
    </row>
    <row r="60" spans="1:12" ht="15.75">
      <c r="A60" s="1"/>
      <c r="B60" s="1"/>
      <c r="C60" s="1"/>
      <c r="D60" s="1"/>
      <c r="E60" s="1"/>
      <c r="F60" s="1"/>
      <c r="G60" s="1"/>
      <c r="H60" s="11"/>
      <c r="I60" s="11"/>
      <c r="J60" s="11"/>
      <c r="K60" s="11"/>
      <c r="L60" s="11"/>
    </row>
    <row r="61" spans="1:12" ht="15.75">
      <c r="A61" s="1"/>
      <c r="B61" s="1"/>
      <c r="C61" s="1"/>
      <c r="D61" s="1"/>
      <c r="E61" s="1"/>
      <c r="F61" s="1"/>
      <c r="G61" s="1"/>
      <c r="H61" s="11"/>
      <c r="I61" s="11"/>
      <c r="J61" s="11"/>
      <c r="K61" s="11"/>
      <c r="L61" s="11"/>
    </row>
    <row r="62" spans="1:12" ht="15.75">
      <c r="A62" s="1"/>
      <c r="B62" s="1"/>
      <c r="C62" s="1"/>
      <c r="D62" s="1"/>
      <c r="E62" s="1"/>
      <c r="F62" s="1"/>
      <c r="G62" s="1"/>
      <c r="H62" s="11"/>
      <c r="I62" s="11"/>
      <c r="J62" s="11"/>
      <c r="K62" s="11"/>
      <c r="L62" s="11"/>
    </row>
    <row r="63" spans="1:12" ht="15.75">
      <c r="A63" s="1"/>
      <c r="B63" s="1"/>
      <c r="C63" s="1"/>
      <c r="D63" s="1"/>
      <c r="E63" s="1"/>
      <c r="F63" s="1"/>
      <c r="G63" s="1"/>
      <c r="H63" s="11"/>
      <c r="I63" s="11"/>
      <c r="J63" s="11"/>
      <c r="K63" s="11"/>
      <c r="L63" s="11"/>
    </row>
    <row r="64" spans="1:12" ht="15.75">
      <c r="A64" s="1"/>
      <c r="B64" s="1"/>
      <c r="C64" s="1"/>
      <c r="D64" s="1"/>
      <c r="E64" s="1"/>
      <c r="F64" s="1"/>
      <c r="G64" s="1"/>
      <c r="H64" s="11"/>
      <c r="I64" s="11"/>
      <c r="J64" s="11"/>
      <c r="K64" s="11"/>
      <c r="L64" s="11"/>
    </row>
    <row r="65" spans="1:12" ht="15.75">
      <c r="A65" s="1"/>
      <c r="B65" s="1"/>
      <c r="C65" s="1"/>
      <c r="D65" s="1"/>
      <c r="E65" s="1"/>
      <c r="F65" s="1"/>
      <c r="G65" s="1"/>
      <c r="H65" s="11"/>
      <c r="I65" s="11"/>
      <c r="J65" s="11"/>
      <c r="K65" s="11"/>
      <c r="L65" s="11"/>
    </row>
    <row r="66" spans="1:12" ht="15.75">
      <c r="A66" s="1"/>
      <c r="B66" s="1"/>
      <c r="C66" s="1"/>
      <c r="D66" s="1"/>
      <c r="E66" s="1"/>
      <c r="F66" s="1"/>
      <c r="G66" s="1"/>
      <c r="H66" s="11"/>
      <c r="I66" s="11"/>
      <c r="J66" s="11"/>
      <c r="K66" s="11"/>
      <c r="L66" s="11"/>
    </row>
    <row r="67" spans="1:12" ht="15.75">
      <c r="A67" s="1"/>
      <c r="B67" s="1"/>
      <c r="C67" s="1"/>
      <c r="D67" s="1"/>
      <c r="E67" s="1"/>
      <c r="F67" s="1"/>
      <c r="G67" s="1"/>
      <c r="H67" s="11"/>
      <c r="I67" s="11"/>
      <c r="J67" s="11"/>
      <c r="K67" s="11"/>
      <c r="L67" s="11"/>
    </row>
    <row r="68" spans="1:12" ht="15.75">
      <c r="A68" s="1"/>
      <c r="B68" s="1"/>
      <c r="C68" s="1"/>
      <c r="D68" s="1"/>
      <c r="E68" s="1"/>
      <c r="F68" s="1"/>
      <c r="G68" s="1"/>
      <c r="H68" s="11"/>
      <c r="I68" s="11"/>
      <c r="J68" s="11"/>
      <c r="K68" s="11"/>
      <c r="L68" s="11"/>
    </row>
    <row r="69" spans="1:12" ht="15.75">
      <c r="A69" s="1"/>
      <c r="B69" s="1"/>
      <c r="C69" s="1"/>
      <c r="D69" s="1"/>
      <c r="E69" s="1"/>
      <c r="F69" s="1"/>
      <c r="G69" s="1"/>
      <c r="H69" s="11"/>
      <c r="I69" s="11"/>
      <c r="J69" s="11"/>
      <c r="K69" s="11"/>
      <c r="L69" s="11"/>
    </row>
    <row r="70" spans="1:12" ht="15.75">
      <c r="A70" s="1"/>
      <c r="B70" s="1"/>
      <c r="C70" s="1"/>
      <c r="D70" s="1"/>
      <c r="E70" s="1"/>
      <c r="F70" s="1"/>
      <c r="G70" s="1"/>
      <c r="H70" s="11"/>
      <c r="I70" s="11"/>
      <c r="J70" s="11"/>
      <c r="K70" s="11"/>
      <c r="L70" s="11"/>
    </row>
    <row r="71" spans="1:12" ht="15.75">
      <c r="A71" s="1"/>
      <c r="B71" s="1"/>
      <c r="C71" s="1"/>
      <c r="D71" s="1"/>
      <c r="E71" s="1"/>
      <c r="F71" s="1"/>
      <c r="G71" s="1"/>
      <c r="H71" s="11"/>
      <c r="I71" s="11"/>
      <c r="J71" s="11"/>
      <c r="K71" s="11"/>
      <c r="L71" s="11"/>
    </row>
    <row r="72" spans="1:12" ht="15.75">
      <c r="A72" s="1"/>
      <c r="B72" s="1"/>
      <c r="C72" s="1"/>
      <c r="D72" s="1"/>
      <c r="E72" s="1"/>
      <c r="F72" s="1"/>
      <c r="G72" s="1"/>
      <c r="H72" s="11"/>
      <c r="I72" s="11"/>
      <c r="J72" s="11"/>
      <c r="K72" s="11"/>
      <c r="L72" s="11"/>
    </row>
    <row r="73" spans="1:12" ht="15.75">
      <c r="A73" s="1"/>
      <c r="B73" s="1"/>
      <c r="C73" s="1"/>
      <c r="D73" s="1"/>
      <c r="E73" s="1"/>
      <c r="F73" s="1"/>
      <c r="G73" s="1"/>
      <c r="H73" s="11"/>
      <c r="I73" s="11"/>
      <c r="J73" s="11"/>
      <c r="K73" s="11"/>
      <c r="L73" s="11"/>
    </row>
    <row r="74" spans="1:12" ht="15.75">
      <c r="A74" s="1"/>
      <c r="B74" s="1"/>
      <c r="C74" s="1"/>
      <c r="D74" s="1"/>
      <c r="E74" s="1"/>
      <c r="F74" s="1"/>
      <c r="G74" s="1"/>
      <c r="H74" s="11"/>
      <c r="I74" s="11"/>
      <c r="J74" s="11"/>
      <c r="K74" s="11"/>
      <c r="L74" s="11"/>
    </row>
    <row r="75" spans="1:12" ht="15.75">
      <c r="A75" s="1"/>
      <c r="B75" s="1"/>
      <c r="C75" s="1"/>
      <c r="D75" s="1"/>
      <c r="E75" s="1"/>
      <c r="F75" s="1"/>
      <c r="G75" s="1"/>
      <c r="H75" s="11"/>
      <c r="I75" s="11"/>
      <c r="J75" s="11"/>
      <c r="K75" s="11"/>
      <c r="L75" s="11"/>
    </row>
    <row r="76" spans="1:7" ht="15.75">
      <c r="A76" s="1"/>
      <c r="B76" s="1"/>
      <c r="C76" s="1"/>
      <c r="D76" s="1"/>
      <c r="E76" s="1"/>
      <c r="F76" s="1"/>
      <c r="G76" s="1"/>
    </row>
    <row r="77" spans="1:7" ht="15.75">
      <c r="A77" s="1"/>
      <c r="B77" s="1"/>
      <c r="C77" s="1"/>
      <c r="D77" s="1"/>
      <c r="E77" s="1"/>
      <c r="F77" s="1"/>
      <c r="G77" s="1"/>
    </row>
    <row r="78" spans="1:7" ht="15.75">
      <c r="A78" s="1"/>
      <c r="B78" s="1"/>
      <c r="C78" s="1"/>
      <c r="D78" s="1"/>
      <c r="E78" s="1"/>
      <c r="F78" s="1"/>
      <c r="G78" s="1"/>
    </row>
    <row r="79" spans="1:7" ht="15.75">
      <c r="A79" s="1"/>
      <c r="B79" s="1"/>
      <c r="C79" s="1"/>
      <c r="D79" s="1"/>
      <c r="E79" s="1"/>
      <c r="F79" s="1"/>
      <c r="G79" s="1"/>
    </row>
    <row r="80" spans="1:7" ht="15.75">
      <c r="A80" s="1"/>
      <c r="B80" s="1"/>
      <c r="C80" s="1"/>
      <c r="D80" s="1"/>
      <c r="E80" s="1"/>
      <c r="F80" s="1"/>
      <c r="G80" s="1"/>
    </row>
    <row r="81" spans="1:7" ht="15.75">
      <c r="A81" s="1"/>
      <c r="B81" s="1"/>
      <c r="C81" s="1"/>
      <c r="D81" s="1"/>
      <c r="E81" s="1"/>
      <c r="F81" s="1"/>
      <c r="G81" s="1"/>
    </row>
    <row r="82" spans="1:7" ht="15.75">
      <c r="A82" s="1"/>
      <c r="B82" s="1"/>
      <c r="C82" s="1"/>
      <c r="D82" s="1"/>
      <c r="E82" s="1"/>
      <c r="F82" s="1"/>
      <c r="G82" s="1"/>
    </row>
    <row r="83" spans="1:7" ht="15.75">
      <c r="A83" s="1"/>
      <c r="B83" s="1"/>
      <c r="C83" s="1"/>
      <c r="D83" s="1"/>
      <c r="E83" s="1"/>
      <c r="F83" s="1"/>
      <c r="G83" s="1"/>
    </row>
    <row r="84" spans="1:7" ht="15.75">
      <c r="A84" s="1"/>
      <c r="B84" s="1"/>
      <c r="C84" s="1"/>
      <c r="D84" s="1"/>
      <c r="E84" s="1"/>
      <c r="F84" s="1"/>
      <c r="G84" s="1"/>
    </row>
    <row r="85" spans="1:7" ht="15.75">
      <c r="A85" s="1"/>
      <c r="B85" s="1"/>
      <c r="C85" s="1"/>
      <c r="D85" s="1"/>
      <c r="E85" s="1"/>
      <c r="F85" s="1"/>
      <c r="G85" s="1"/>
    </row>
    <row r="86" spans="1:7" ht="15.75">
      <c r="A86" s="1"/>
      <c r="B86" s="1"/>
      <c r="C86" s="1"/>
      <c r="D86" s="1"/>
      <c r="E86" s="1"/>
      <c r="F86" s="1"/>
      <c r="G86" s="1"/>
    </row>
    <row r="87" spans="1:7" ht="15.75">
      <c r="A87" s="1"/>
      <c r="B87" s="1"/>
      <c r="C87" s="1"/>
      <c r="D87" s="1"/>
      <c r="E87" s="1"/>
      <c r="F87" s="1"/>
      <c r="G87" s="1"/>
    </row>
    <row r="88" spans="1:7" ht="15.75">
      <c r="A88" s="1"/>
      <c r="B88" s="1"/>
      <c r="C88" s="1"/>
      <c r="D88" s="1"/>
      <c r="E88" s="1"/>
      <c r="F88" s="1"/>
      <c r="G88" s="1"/>
    </row>
    <row r="89" spans="1:7" ht="15.75">
      <c r="A89" s="1"/>
      <c r="B89" s="1"/>
      <c r="C89" s="1"/>
      <c r="D89" s="1"/>
      <c r="E89" s="1"/>
      <c r="F89" s="1"/>
      <c r="G89" s="1"/>
    </row>
    <row r="90" spans="1:7" ht="15.75">
      <c r="A90" s="1"/>
      <c r="B90" s="1"/>
      <c r="C90" s="1"/>
      <c r="D90" s="1"/>
      <c r="E90" s="1"/>
      <c r="F90" s="1"/>
      <c r="G90" s="1"/>
    </row>
    <row r="91" spans="1:7" ht="15.75">
      <c r="A91" s="1"/>
      <c r="B91" s="1"/>
      <c r="C91" s="1"/>
      <c r="D91" s="1"/>
      <c r="E91" s="1"/>
      <c r="F91" s="1"/>
      <c r="G91" s="1"/>
    </row>
    <row r="92" spans="1:7" ht="15.75">
      <c r="A92" s="1"/>
      <c r="B92" s="1"/>
      <c r="C92" s="1"/>
      <c r="D92" s="1"/>
      <c r="E92" s="1"/>
      <c r="F92" s="1"/>
      <c r="G92" s="1"/>
    </row>
    <row r="93" spans="1:7" ht="15.75">
      <c r="A93" s="1"/>
      <c r="B93" s="1"/>
      <c r="C93" s="1"/>
      <c r="D93" s="1"/>
      <c r="E93" s="1"/>
      <c r="F93" s="1"/>
      <c r="G93" s="1"/>
    </row>
    <row r="94" spans="1:7" ht="15.75">
      <c r="A94" s="1"/>
      <c r="B94" s="1"/>
      <c r="C94" s="1"/>
      <c r="D94" s="1"/>
      <c r="E94" s="1"/>
      <c r="F94" s="1"/>
      <c r="G94" s="1"/>
    </row>
    <row r="95" spans="1:7" ht="15.75">
      <c r="A95" s="1"/>
      <c r="B95" s="1"/>
      <c r="C95" s="1"/>
      <c r="D95" s="1"/>
      <c r="E95" s="1"/>
      <c r="F95" s="1"/>
      <c r="G95" s="1"/>
    </row>
    <row r="96" spans="1:7" ht="15.75">
      <c r="A96" s="1"/>
      <c r="B96" s="1"/>
      <c r="C96" s="1"/>
      <c r="D96" s="1"/>
      <c r="E96" s="1"/>
      <c r="F96" s="1"/>
      <c r="G96" s="1"/>
    </row>
    <row r="97" spans="1:7" ht="15.75">
      <c r="A97" s="1"/>
      <c r="B97" s="1"/>
      <c r="C97" s="1"/>
      <c r="D97" s="1"/>
      <c r="E97" s="1"/>
      <c r="F97" s="1"/>
      <c r="G97" s="1"/>
    </row>
    <row r="98" spans="1:7" ht="15.75">
      <c r="A98" s="1"/>
      <c r="B98" s="1"/>
      <c r="C98" s="1"/>
      <c r="D98" s="1"/>
      <c r="E98" s="1"/>
      <c r="F98" s="1"/>
      <c r="G98" s="1"/>
    </row>
    <row r="99" spans="1:7" ht="15.75">
      <c r="A99" s="1"/>
      <c r="B99" s="1"/>
      <c r="C99" s="1"/>
      <c r="D99" s="1"/>
      <c r="E99" s="1"/>
      <c r="F99" s="1"/>
      <c r="G99" s="1"/>
    </row>
    <row r="100" spans="1:7" ht="15.75">
      <c r="A100" s="1"/>
      <c r="B100" s="1"/>
      <c r="C100" s="1"/>
      <c r="D100" s="1"/>
      <c r="E100" s="1"/>
      <c r="F100" s="1"/>
      <c r="G100" s="1"/>
    </row>
    <row r="101" spans="1:7" ht="15.75">
      <c r="A101" s="1"/>
      <c r="B101" s="1"/>
      <c r="C101" s="1"/>
      <c r="D101" s="1"/>
      <c r="E101" s="1"/>
      <c r="F101" s="1"/>
      <c r="G101" s="1"/>
    </row>
    <row r="102" spans="1:7" ht="15.75">
      <c r="A102" s="1"/>
      <c r="B102" s="1"/>
      <c r="C102" s="1"/>
      <c r="D102" s="1"/>
      <c r="E102" s="1"/>
      <c r="F102" s="1"/>
      <c r="G102" s="1"/>
    </row>
    <row r="103" spans="1:7" ht="15.75">
      <c r="A103" s="1"/>
      <c r="B103" s="1"/>
      <c r="C103" s="1"/>
      <c r="D103" s="1"/>
      <c r="E103" s="1"/>
      <c r="F103" s="1"/>
      <c r="G103" s="1"/>
    </row>
    <row r="104" spans="1:7" ht="15.75">
      <c r="A104" s="1"/>
      <c r="B104" s="1"/>
      <c r="C104" s="1"/>
      <c r="D104" s="1"/>
      <c r="E104" s="1"/>
      <c r="F104" s="1"/>
      <c r="G104" s="1"/>
    </row>
    <row r="105" spans="1:7" ht="15.75">
      <c r="A105" s="1"/>
      <c r="B105" s="1"/>
      <c r="C105" s="1"/>
      <c r="D105" s="1"/>
      <c r="E105" s="1"/>
      <c r="F105" s="1"/>
      <c r="G105" s="1"/>
    </row>
    <row r="106" spans="1:7" ht="15.75">
      <c r="A106" s="1"/>
      <c r="B106" s="1"/>
      <c r="C106" s="1"/>
      <c r="D106" s="1"/>
      <c r="E106" s="1"/>
      <c r="F106" s="1"/>
      <c r="G106" s="1"/>
    </row>
    <row r="107" spans="1:7" ht="15.75">
      <c r="A107" s="1"/>
      <c r="B107" s="1"/>
      <c r="C107" s="1"/>
      <c r="D107" s="1"/>
      <c r="E107" s="1"/>
      <c r="F107" s="1"/>
      <c r="G107" s="1"/>
    </row>
    <row r="108" spans="1:7" ht="15.75">
      <c r="A108" s="1"/>
      <c r="B108" s="1"/>
      <c r="C108" s="1"/>
      <c r="D108" s="1"/>
      <c r="E108" s="1"/>
      <c r="F108" s="1"/>
      <c r="G108" s="1"/>
    </row>
    <row r="109" spans="1:7" ht="15.75">
      <c r="A109" s="1"/>
      <c r="B109" s="1"/>
      <c r="C109" s="1"/>
      <c r="D109" s="1"/>
      <c r="E109" s="1"/>
      <c r="F109" s="1"/>
      <c r="G109" s="1"/>
    </row>
    <row r="110" spans="1:7" ht="15.75">
      <c r="A110" s="1"/>
      <c r="B110" s="1"/>
      <c r="C110" s="1"/>
      <c r="D110" s="1"/>
      <c r="E110" s="1"/>
      <c r="F110" s="1"/>
      <c r="G110" s="1"/>
    </row>
    <row r="111" spans="1:7" ht="15.75">
      <c r="A111" s="1"/>
      <c r="B111" s="1"/>
      <c r="C111" s="1"/>
      <c r="D111" s="1"/>
      <c r="E111" s="1"/>
      <c r="F111" s="1"/>
      <c r="G111" s="1"/>
    </row>
    <row r="112" spans="1:7" ht="15.75">
      <c r="A112" s="1"/>
      <c r="B112" s="1"/>
      <c r="C112" s="1"/>
      <c r="D112" s="1"/>
      <c r="E112" s="1"/>
      <c r="F112" s="1"/>
      <c r="G112" s="1"/>
    </row>
    <row r="113" spans="1:7" ht="15.75">
      <c r="A113" s="1"/>
      <c r="B113" s="1"/>
      <c r="C113" s="1"/>
      <c r="D113" s="1"/>
      <c r="E113" s="1"/>
      <c r="F113" s="1"/>
      <c r="G113" s="1"/>
    </row>
    <row r="114" spans="1:7" ht="15.75">
      <c r="A114" s="1"/>
      <c r="B114" s="1"/>
      <c r="C114" s="1"/>
      <c r="D114" s="1"/>
      <c r="E114" s="1"/>
      <c r="F114" s="1"/>
      <c r="G114" s="1"/>
    </row>
    <row r="115" spans="1:7" ht="15.75">
      <c r="A115" s="1"/>
      <c r="B115" s="1"/>
      <c r="C115" s="1"/>
      <c r="D115" s="1"/>
      <c r="E115" s="1"/>
      <c r="F115" s="1"/>
      <c r="G115" s="1"/>
    </row>
    <row r="116" spans="1:7" ht="15.75">
      <c r="A116" s="1"/>
      <c r="B116" s="1"/>
      <c r="C116" s="1"/>
      <c r="D116" s="1"/>
      <c r="E116" s="1"/>
      <c r="F116" s="1"/>
      <c r="G116" s="1"/>
    </row>
    <row r="117" spans="1:7" ht="15.75">
      <c r="A117" s="1"/>
      <c r="B117" s="1"/>
      <c r="C117" s="1"/>
      <c r="D117" s="1"/>
      <c r="E117" s="1"/>
      <c r="F117" s="1"/>
      <c r="G117" s="1"/>
    </row>
    <row r="118" spans="1:7" ht="15.75">
      <c r="A118" s="1"/>
      <c r="B118" s="1"/>
      <c r="C118" s="1"/>
      <c r="D118" s="1"/>
      <c r="E118" s="1"/>
      <c r="F118" s="1"/>
      <c r="G118" s="1"/>
    </row>
    <row r="119" spans="1:7" ht="15.75">
      <c r="A119" s="1"/>
      <c r="B119" s="1"/>
      <c r="C119" s="1"/>
      <c r="D119" s="1"/>
      <c r="E119" s="1"/>
      <c r="F119" s="1"/>
      <c r="G119" s="1"/>
    </row>
    <row r="120" spans="1:7" ht="15.75">
      <c r="A120" s="1"/>
      <c r="B120" s="1"/>
      <c r="C120" s="1"/>
      <c r="D120" s="1"/>
      <c r="E120" s="1"/>
      <c r="F120" s="1"/>
      <c r="G120" s="1"/>
    </row>
    <row r="121" spans="1:7" ht="15.75">
      <c r="A121" s="1"/>
      <c r="B121" s="1"/>
      <c r="C121" s="1"/>
      <c r="D121" s="1"/>
      <c r="E121" s="1"/>
      <c r="F121" s="1"/>
      <c r="G121" s="1"/>
    </row>
    <row r="122" spans="1:7" ht="15.75">
      <c r="A122" s="1"/>
      <c r="B122" s="1"/>
      <c r="C122" s="1"/>
      <c r="D122" s="1"/>
      <c r="E122" s="1"/>
      <c r="F122" s="1"/>
      <c r="G122" s="1"/>
    </row>
    <row r="123" spans="1:7" ht="15.75">
      <c r="A123" s="1"/>
      <c r="B123" s="1"/>
      <c r="C123" s="1"/>
      <c r="D123" s="1"/>
      <c r="E123" s="1"/>
      <c r="F123" s="1"/>
      <c r="G123" s="1"/>
    </row>
    <row r="124" spans="1:7" ht="15.75">
      <c r="A124" s="1"/>
      <c r="B124" s="1"/>
      <c r="C124" s="1"/>
      <c r="D124" s="1"/>
      <c r="E124" s="1"/>
      <c r="F124" s="1"/>
      <c r="G124" s="1"/>
    </row>
    <row r="125" spans="1:7" ht="15.75">
      <c r="A125" s="1"/>
      <c r="B125" s="1"/>
      <c r="C125" s="1"/>
      <c r="D125" s="1"/>
      <c r="E125" s="1"/>
      <c r="F125" s="1"/>
      <c r="G125" s="1"/>
    </row>
    <row r="126" spans="1:7" ht="15.75">
      <c r="A126" s="1"/>
      <c r="B126" s="1"/>
      <c r="C126" s="1"/>
      <c r="D126" s="1"/>
      <c r="E126" s="1"/>
      <c r="F126" s="1"/>
      <c r="G126" s="1"/>
    </row>
    <row r="127" spans="1:7" ht="15.75">
      <c r="A127" s="1"/>
      <c r="B127" s="1"/>
      <c r="C127" s="1"/>
      <c r="D127" s="1"/>
      <c r="E127" s="1"/>
      <c r="F127" s="1"/>
      <c r="G127" s="1"/>
    </row>
    <row r="128" spans="1:7" ht="15.75">
      <c r="A128" s="1"/>
      <c r="B128" s="1"/>
      <c r="C128" s="1"/>
      <c r="D128" s="1"/>
      <c r="E128" s="1"/>
      <c r="F128" s="1"/>
      <c r="G128" s="1"/>
    </row>
    <row r="129" spans="1:7" ht="15.75">
      <c r="A129" s="1"/>
      <c r="B129" s="1"/>
      <c r="C129" s="1"/>
      <c r="D129" s="1"/>
      <c r="E129" s="1"/>
      <c r="F129" s="1"/>
      <c r="G129" s="1"/>
    </row>
    <row r="130" spans="1:7" ht="15.75">
      <c r="A130" s="1"/>
      <c r="B130" s="1"/>
      <c r="C130" s="1"/>
      <c r="D130" s="1"/>
      <c r="E130" s="1"/>
      <c r="F130" s="1"/>
      <c r="G130" s="1"/>
    </row>
    <row r="131" spans="1:7" ht="15.75">
      <c r="A131" s="1"/>
      <c r="B131" s="1"/>
      <c r="C131" s="1"/>
      <c r="D131" s="1"/>
      <c r="E131" s="1"/>
      <c r="F131" s="1"/>
      <c r="G131" s="1"/>
    </row>
    <row r="132" spans="1:7" ht="15.75">
      <c r="A132" s="1"/>
      <c r="B132" s="1"/>
      <c r="C132" s="1"/>
      <c r="D132" s="1"/>
      <c r="E132" s="1"/>
      <c r="F132" s="1"/>
      <c r="G132" s="1"/>
    </row>
    <row r="133" spans="1:7" ht="15.75">
      <c r="A133" s="1"/>
      <c r="B133" s="1"/>
      <c r="C133" s="1"/>
      <c r="D133" s="1"/>
      <c r="E133" s="1"/>
      <c r="F133" s="1"/>
      <c r="G133" s="1"/>
    </row>
    <row r="134" spans="1:7" ht="15.75">
      <c r="A134" s="1"/>
      <c r="B134" s="1"/>
      <c r="C134" s="1"/>
      <c r="D134" s="1"/>
      <c r="E134" s="1"/>
      <c r="F134" s="1"/>
      <c r="G134" s="1"/>
    </row>
    <row r="135" spans="1:7" ht="15.75">
      <c r="A135" s="1"/>
      <c r="B135" s="1"/>
      <c r="C135" s="1"/>
      <c r="D135" s="1"/>
      <c r="E135" s="1"/>
      <c r="F135" s="1"/>
      <c r="G135" s="1"/>
    </row>
    <row r="136" spans="1:7" ht="15.75">
      <c r="A136" s="1"/>
      <c r="B136" s="1"/>
      <c r="C136" s="1"/>
      <c r="D136" s="1"/>
      <c r="E136" s="1"/>
      <c r="F136" s="1"/>
      <c r="G136" s="1"/>
    </row>
    <row r="137" spans="1:7" ht="15.75">
      <c r="A137" s="1"/>
      <c r="B137" s="1"/>
      <c r="C137" s="1"/>
      <c r="D137" s="1"/>
      <c r="E137" s="1"/>
      <c r="F137" s="1"/>
      <c r="G137" s="1"/>
    </row>
    <row r="138" spans="1:7" ht="15.75">
      <c r="A138" s="1"/>
      <c r="B138" s="1"/>
      <c r="C138" s="1"/>
      <c r="D138" s="1"/>
      <c r="E138" s="1"/>
      <c r="F138" s="1"/>
      <c r="G138" s="1"/>
    </row>
    <row r="139" spans="1:7" ht="15.75">
      <c r="A139" s="1"/>
      <c r="B139" s="1"/>
      <c r="C139" s="1"/>
      <c r="D139" s="1"/>
      <c r="E139" s="1"/>
      <c r="F139" s="1"/>
      <c r="G139" s="1"/>
    </row>
    <row r="140" spans="1:7" ht="15.75">
      <c r="A140" s="1"/>
      <c r="B140" s="1"/>
      <c r="C140" s="1"/>
      <c r="D140" s="1"/>
      <c r="E140" s="1"/>
      <c r="F140" s="1"/>
      <c r="G140" s="1"/>
    </row>
    <row r="141" spans="1:7" ht="15.75">
      <c r="A141" s="1"/>
      <c r="B141" s="1"/>
      <c r="C141" s="1"/>
      <c r="D141" s="1"/>
      <c r="E141" s="1"/>
      <c r="F141" s="1"/>
      <c r="G141" s="1"/>
    </row>
    <row r="142" spans="1:7" ht="15.75">
      <c r="A142" s="1"/>
      <c r="B142" s="1"/>
      <c r="C142" s="1"/>
      <c r="D142" s="1"/>
      <c r="E142" s="1"/>
      <c r="F142" s="1"/>
      <c r="G142" s="1"/>
    </row>
    <row r="143" spans="1:7" ht="15.75">
      <c r="A143" s="1"/>
      <c r="B143" s="1"/>
      <c r="C143" s="1"/>
      <c r="D143" s="1"/>
      <c r="E143" s="1"/>
      <c r="F143" s="1"/>
      <c r="G143" s="1"/>
    </row>
    <row r="144" spans="1:7" ht="15.75">
      <c r="A144" s="1"/>
      <c r="B144" s="1"/>
      <c r="C144" s="1"/>
      <c r="D144" s="1"/>
      <c r="E144" s="1"/>
      <c r="F144" s="1"/>
      <c r="G144" s="1"/>
    </row>
    <row r="145" spans="1:7" ht="15.75">
      <c r="A145" s="1"/>
      <c r="B145" s="1"/>
      <c r="C145" s="1"/>
      <c r="D145" s="1"/>
      <c r="E145" s="1"/>
      <c r="F145" s="1"/>
      <c r="G145" s="1"/>
    </row>
    <row r="146" spans="1:7" ht="15.75">
      <c r="A146" s="1"/>
      <c r="B146" s="1"/>
      <c r="C146" s="1"/>
      <c r="D146" s="1"/>
      <c r="E146" s="1"/>
      <c r="F146" s="1"/>
      <c r="G146" s="1"/>
    </row>
    <row r="147" spans="1:7" ht="15.75">
      <c r="A147" s="1"/>
      <c r="B147" s="1"/>
      <c r="C147" s="1"/>
      <c r="D147" s="1"/>
      <c r="E147" s="1"/>
      <c r="F147" s="1"/>
      <c r="G147" s="1"/>
    </row>
    <row r="148" spans="1:7" ht="15.75">
      <c r="A148" s="1"/>
      <c r="B148" s="1"/>
      <c r="C148" s="1"/>
      <c r="D148" s="1"/>
      <c r="E148" s="1"/>
      <c r="F148" s="1"/>
      <c r="G148" s="1"/>
    </row>
    <row r="149" spans="1:7" ht="15.75">
      <c r="A149" s="1"/>
      <c r="B149" s="1"/>
      <c r="C149" s="1"/>
      <c r="D149" s="1"/>
      <c r="E149" s="1"/>
      <c r="F149" s="1"/>
      <c r="G149" s="1"/>
    </row>
    <row r="150" spans="1:7" ht="15.75">
      <c r="A150" s="1"/>
      <c r="B150" s="1"/>
      <c r="C150" s="1"/>
      <c r="D150" s="1"/>
      <c r="E150" s="1"/>
      <c r="F150" s="1"/>
      <c r="G150" s="1"/>
    </row>
    <row r="151" spans="1:7" ht="15.75">
      <c r="A151" s="1"/>
      <c r="B151" s="1"/>
      <c r="C151" s="1"/>
      <c r="D151" s="1"/>
      <c r="E151" s="1"/>
      <c r="F151" s="1"/>
      <c r="G151" s="1"/>
    </row>
    <row r="152" spans="1:7" ht="15.75">
      <c r="A152" s="1"/>
      <c r="B152" s="1"/>
      <c r="C152" s="1"/>
      <c r="D152" s="1"/>
      <c r="E152" s="1"/>
      <c r="F152" s="1"/>
      <c r="G152" s="1"/>
    </row>
    <row r="153" spans="1:7" ht="15.75">
      <c r="A153" s="1"/>
      <c r="B153" s="1"/>
      <c r="C153" s="1"/>
      <c r="D153" s="1"/>
      <c r="E153" s="1"/>
      <c r="F153" s="1"/>
      <c r="G153" s="1"/>
    </row>
    <row r="154" spans="1:7" ht="15.75">
      <c r="A154" s="1"/>
      <c r="B154" s="1"/>
      <c r="C154" s="1"/>
      <c r="D154" s="1"/>
      <c r="E154" s="1"/>
      <c r="F154" s="1"/>
      <c r="G154" s="1"/>
    </row>
    <row r="155" spans="1:7" ht="15.75">
      <c r="A155" s="1"/>
      <c r="B155" s="1"/>
      <c r="C155" s="1"/>
      <c r="D155" s="1"/>
      <c r="E155" s="1"/>
      <c r="F155" s="1"/>
      <c r="G155" s="1"/>
    </row>
    <row r="156" spans="1:7" ht="15.75">
      <c r="A156" s="1"/>
      <c r="B156" s="1"/>
      <c r="C156" s="1"/>
      <c r="D156" s="1"/>
      <c r="E156" s="1"/>
      <c r="F156" s="1"/>
      <c r="G156" s="1"/>
    </row>
    <row r="157" spans="1:7" ht="15.75">
      <c r="A157" s="1"/>
      <c r="B157" s="1"/>
      <c r="C157" s="1"/>
      <c r="D157" s="1"/>
      <c r="E157" s="1"/>
      <c r="F157" s="1"/>
      <c r="G157" s="1"/>
    </row>
    <row r="158" spans="1:7" ht="15.75">
      <c r="A158" s="1"/>
      <c r="B158" s="1"/>
      <c r="C158" s="1"/>
      <c r="D158" s="1"/>
      <c r="E158" s="1"/>
      <c r="F158" s="1"/>
      <c r="G158" s="1"/>
    </row>
    <row r="159" spans="1:7" ht="15.75">
      <c r="A159" s="1"/>
      <c r="B159" s="1"/>
      <c r="C159" s="1"/>
      <c r="D159" s="1"/>
      <c r="E159" s="1"/>
      <c r="F159" s="1"/>
      <c r="G159" s="1"/>
    </row>
    <row r="160" spans="1:7" ht="15.75">
      <c r="A160" s="1"/>
      <c r="B160" s="1"/>
      <c r="C160" s="1"/>
      <c r="D160" s="1"/>
      <c r="E160" s="1"/>
      <c r="F160" s="1"/>
      <c r="G160" s="1"/>
    </row>
    <row r="161" spans="1:7" ht="15.75">
      <c r="A161" s="1"/>
      <c r="B161" s="1"/>
      <c r="C161" s="1"/>
      <c r="D161" s="1"/>
      <c r="E161" s="1"/>
      <c r="F161" s="1"/>
      <c r="G161" s="1"/>
    </row>
    <row r="162" spans="1:7" ht="15.75">
      <c r="A162" s="1"/>
      <c r="B162" s="1"/>
      <c r="C162" s="1"/>
      <c r="D162" s="1"/>
      <c r="E162" s="1"/>
      <c r="F162" s="1"/>
      <c r="G162" s="1"/>
    </row>
    <row r="163" spans="1:7" ht="15.75">
      <c r="A163" s="1"/>
      <c r="B163" s="1"/>
      <c r="C163" s="1"/>
      <c r="D163" s="1"/>
      <c r="E163" s="1"/>
      <c r="F163" s="1"/>
      <c r="G163" s="1"/>
    </row>
    <row r="164" spans="1:7" ht="15.75">
      <c r="A164" s="1"/>
      <c r="B164" s="1"/>
      <c r="C164" s="1"/>
      <c r="D164" s="1"/>
      <c r="E164" s="1"/>
      <c r="F164" s="1"/>
      <c r="G164" s="1"/>
    </row>
    <row r="165" spans="1:7" ht="15.75">
      <c r="A165" s="1"/>
      <c r="B165" s="1"/>
      <c r="C165" s="1"/>
      <c r="D165" s="1"/>
      <c r="E165" s="1"/>
      <c r="F165" s="1"/>
      <c r="G165" s="1"/>
    </row>
    <row r="166" spans="1:7" ht="15.75">
      <c r="A166" s="1"/>
      <c r="B166" s="1"/>
      <c r="C166" s="1"/>
      <c r="D166" s="1"/>
      <c r="E166" s="1"/>
      <c r="F166" s="1"/>
      <c r="G166" s="1"/>
    </row>
    <row r="167" spans="1:7" ht="15.75">
      <c r="A167" s="1"/>
      <c r="B167" s="1"/>
      <c r="C167" s="1"/>
      <c r="D167" s="1"/>
      <c r="E167" s="1"/>
      <c r="F167" s="1"/>
      <c r="G167" s="1"/>
    </row>
    <row r="168" spans="1:7" ht="15.75">
      <c r="A168" s="1"/>
      <c r="B168" s="1"/>
      <c r="C168" s="1"/>
      <c r="D168" s="1"/>
      <c r="E168" s="1"/>
      <c r="F168" s="1"/>
      <c r="G168" s="1"/>
    </row>
    <row r="169" spans="1:7" ht="15.75">
      <c r="A169" s="1"/>
      <c r="B169" s="1"/>
      <c r="C169" s="1"/>
      <c r="D169" s="1"/>
      <c r="E169" s="1"/>
      <c r="F169" s="1"/>
      <c r="G169" s="1"/>
    </row>
    <row r="170" spans="1:7" ht="15.75">
      <c r="A170" s="1"/>
      <c r="B170" s="1"/>
      <c r="C170" s="1"/>
      <c r="D170" s="1"/>
      <c r="E170" s="1"/>
      <c r="F170" s="1"/>
      <c r="G170" s="1"/>
    </row>
    <row r="171" spans="1:7" ht="15.75">
      <c r="A171" s="1"/>
      <c r="B171" s="1"/>
      <c r="C171" s="1"/>
      <c r="D171" s="1"/>
      <c r="E171" s="1"/>
      <c r="F171" s="1"/>
      <c r="G171" s="1"/>
    </row>
    <row r="172" spans="1:7" ht="15.75">
      <c r="A172" s="1"/>
      <c r="B172" s="1"/>
      <c r="C172" s="1"/>
      <c r="D172" s="1"/>
      <c r="E172" s="1"/>
      <c r="F172" s="1"/>
      <c r="G172" s="1"/>
    </row>
    <row r="173" spans="1:7" ht="15.75">
      <c r="A173" s="1"/>
      <c r="B173" s="1"/>
      <c r="C173" s="1"/>
      <c r="D173" s="1"/>
      <c r="E173" s="1"/>
      <c r="F173" s="1"/>
      <c r="G173" s="1"/>
    </row>
    <row r="174" spans="1:7" ht="15.75">
      <c r="A174" s="1"/>
      <c r="B174" s="1"/>
      <c r="C174" s="1"/>
      <c r="D174" s="1"/>
      <c r="E174" s="1"/>
      <c r="F174" s="1"/>
      <c r="G174" s="1"/>
    </row>
    <row r="175" spans="1:7" ht="15.75">
      <c r="A175" s="1"/>
      <c r="B175" s="1"/>
      <c r="C175" s="1"/>
      <c r="D175" s="1"/>
      <c r="E175" s="1"/>
      <c r="F175" s="1"/>
      <c r="G175" s="1"/>
    </row>
    <row r="176" spans="1:7" ht="15.75">
      <c r="A176" s="1"/>
      <c r="B176" s="1"/>
      <c r="C176" s="1"/>
      <c r="D176" s="1"/>
      <c r="E176" s="1"/>
      <c r="F176" s="1"/>
      <c r="G176" s="1"/>
    </row>
    <row r="177" spans="1:7" ht="15.75">
      <c r="A177" s="1"/>
      <c r="B177" s="1"/>
      <c r="C177" s="1"/>
      <c r="D177" s="1"/>
      <c r="E177" s="1"/>
      <c r="F177" s="1"/>
      <c r="G177" s="1"/>
    </row>
    <row r="178" spans="1:7" ht="15.75">
      <c r="A178" s="1"/>
      <c r="B178" s="1"/>
      <c r="C178" s="1"/>
      <c r="D178" s="1"/>
      <c r="E178" s="1"/>
      <c r="F178" s="1"/>
      <c r="G178" s="1"/>
    </row>
    <row r="179" spans="1:7" ht="15.75">
      <c r="A179" s="1"/>
      <c r="B179" s="1"/>
      <c r="C179" s="1"/>
      <c r="D179" s="1"/>
      <c r="E179" s="1"/>
      <c r="F179" s="1"/>
      <c r="G179" s="1"/>
    </row>
    <row r="180" spans="1:7" ht="15.75">
      <c r="A180" s="1"/>
      <c r="B180" s="1"/>
      <c r="C180" s="1"/>
      <c r="D180" s="1"/>
      <c r="E180" s="1"/>
      <c r="F180" s="1"/>
      <c r="G180" s="1"/>
    </row>
    <row r="181" spans="2:7" ht="15.75">
      <c r="B181" s="1"/>
      <c r="C181" s="1"/>
      <c r="D181" s="1"/>
      <c r="E181" s="1"/>
      <c r="F181" s="1"/>
      <c r="G181" s="1"/>
    </row>
  </sheetData>
  <printOptions/>
  <pageMargins left="0.75" right="0.75" top="0.95" bottom="0.55" header="0.5" footer="0.9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workbookViewId="0" topLeftCell="A1">
      <selection activeCell="M7" sqref="M7"/>
    </sheetView>
  </sheetViews>
  <sheetFormatPr defaultColWidth="9.140625" defaultRowHeight="12.75"/>
  <cols>
    <col min="1" max="1" width="26.421875" style="0" bestFit="1" customWidth="1"/>
    <col min="2" max="2" width="14.28125" style="0" bestFit="1" customWidth="1"/>
    <col min="3" max="10" width="8.57421875" style="0" customWidth="1"/>
  </cols>
  <sheetData>
    <row r="1" spans="1:8" ht="15.75">
      <c r="A1" s="1"/>
      <c r="B1" s="1"/>
      <c r="C1" s="1"/>
      <c r="D1" s="1"/>
      <c r="E1" s="1"/>
      <c r="H1" s="1"/>
    </row>
    <row r="2" spans="1:10" ht="15.75">
      <c r="A2" s="1"/>
      <c r="B2" s="2" t="s">
        <v>4</v>
      </c>
      <c r="C2" s="3" t="s">
        <v>144</v>
      </c>
      <c r="D2" s="3" t="s">
        <v>145</v>
      </c>
      <c r="E2" s="3" t="s">
        <v>146</v>
      </c>
      <c r="F2" s="3" t="s">
        <v>147</v>
      </c>
      <c r="G2" s="3" t="s">
        <v>148</v>
      </c>
      <c r="H2" s="3" t="s">
        <v>5</v>
      </c>
      <c r="I2" s="70" t="s">
        <v>150</v>
      </c>
      <c r="J2" s="3" t="s">
        <v>151</v>
      </c>
    </row>
    <row r="3" spans="1:10" ht="15.75">
      <c r="A3" s="2" t="s">
        <v>39</v>
      </c>
      <c r="B3" s="5" t="s">
        <v>135</v>
      </c>
      <c r="C3" s="5" t="s">
        <v>136</v>
      </c>
      <c r="D3" s="5" t="s">
        <v>136</v>
      </c>
      <c r="E3" s="5" t="s">
        <v>136</v>
      </c>
      <c r="F3" s="5" t="s">
        <v>136</v>
      </c>
      <c r="G3" s="5" t="s">
        <v>136</v>
      </c>
      <c r="H3" s="5" t="s">
        <v>136</v>
      </c>
      <c r="I3" s="72" t="s">
        <v>136</v>
      </c>
      <c r="J3" s="5" t="s">
        <v>136</v>
      </c>
    </row>
    <row r="4" spans="1:10" ht="15.75">
      <c r="A4" s="8" t="s">
        <v>40</v>
      </c>
      <c r="B4" s="8">
        <v>4191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60">
        <v>0</v>
      </c>
      <c r="J4" s="9">
        <v>0</v>
      </c>
    </row>
    <row r="5" spans="1:10" ht="15.75">
      <c r="A5" s="8" t="s">
        <v>41</v>
      </c>
      <c r="B5" s="8">
        <v>4253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60">
        <v>0</v>
      </c>
      <c r="J5" s="9">
        <v>0</v>
      </c>
    </row>
    <row r="6" spans="1:10" ht="15.75">
      <c r="A6" s="8" t="s">
        <v>42</v>
      </c>
      <c r="B6" s="8">
        <v>3527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60">
        <v>0</v>
      </c>
      <c r="J6" s="9">
        <v>0</v>
      </c>
    </row>
    <row r="7" spans="1:10" ht="15.75">
      <c r="A7" s="8" t="s">
        <v>43</v>
      </c>
      <c r="B7" s="8">
        <v>3216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60">
        <v>0</v>
      </c>
      <c r="J7" s="9">
        <v>0</v>
      </c>
    </row>
    <row r="8" spans="1:10" ht="15.75">
      <c r="A8" s="8" t="s">
        <v>45</v>
      </c>
      <c r="B8" s="8">
        <v>8817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60">
        <v>0</v>
      </c>
      <c r="J8" s="9">
        <v>0</v>
      </c>
    </row>
    <row r="9" spans="1:10" ht="15.75">
      <c r="A9" s="8" t="s">
        <v>46</v>
      </c>
      <c r="B9" s="8">
        <v>1183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60">
        <v>0</v>
      </c>
      <c r="J9" s="9">
        <v>0</v>
      </c>
    </row>
    <row r="10" spans="1:10" ht="15.75">
      <c r="A10" s="8" t="s">
        <v>47</v>
      </c>
      <c r="B10" s="8">
        <v>884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60">
        <v>0</v>
      </c>
      <c r="J10" s="9">
        <v>0</v>
      </c>
    </row>
    <row r="11" spans="1:10" ht="15.75">
      <c r="A11" s="8" t="s">
        <v>48</v>
      </c>
      <c r="B11" s="8">
        <v>1701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60">
        <v>0</v>
      </c>
      <c r="J11" s="9">
        <v>0</v>
      </c>
    </row>
    <row r="12" spans="1:10" ht="15.75">
      <c r="A12" s="8" t="s">
        <v>49</v>
      </c>
      <c r="B12" s="8">
        <v>7863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60">
        <v>0</v>
      </c>
      <c r="J12" s="9">
        <v>0</v>
      </c>
    </row>
    <row r="13" spans="1:10" ht="15.75">
      <c r="A13" s="55" t="s">
        <v>50</v>
      </c>
      <c r="B13" s="55">
        <v>108880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60">
        <v>0</v>
      </c>
      <c r="J13" s="9">
        <v>0</v>
      </c>
    </row>
    <row r="14" spans="1:10" ht="15.75">
      <c r="A14" s="8" t="s">
        <v>50</v>
      </c>
      <c r="B14" s="8">
        <v>56686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60">
        <v>0</v>
      </c>
      <c r="J14" s="9">
        <v>0</v>
      </c>
    </row>
    <row r="15" spans="1:10" ht="15.75">
      <c r="A15" s="8" t="s">
        <v>51</v>
      </c>
      <c r="B15" s="8">
        <v>458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60">
        <v>0</v>
      </c>
      <c r="J15" s="9">
        <v>0</v>
      </c>
    </row>
    <row r="16" spans="1:10" ht="15.75">
      <c r="A16" s="8" t="s">
        <v>54</v>
      </c>
      <c r="B16" s="8">
        <v>15830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60">
        <v>0</v>
      </c>
      <c r="J16" s="9">
        <v>0</v>
      </c>
    </row>
    <row r="17" spans="1:10" ht="15.75">
      <c r="A17" s="8" t="s">
        <v>53</v>
      </c>
      <c r="B17" s="8">
        <v>7220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60">
        <v>0</v>
      </c>
      <c r="J17" s="9">
        <v>0</v>
      </c>
    </row>
    <row r="18" spans="1:10" ht="15.75">
      <c r="A18" s="8" t="s">
        <v>52</v>
      </c>
      <c r="B18" s="8">
        <v>4004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60">
        <v>0</v>
      </c>
      <c r="J18" s="9">
        <v>0</v>
      </c>
    </row>
    <row r="19" spans="1:10" ht="15.75">
      <c r="A19" s="55" t="s">
        <v>52</v>
      </c>
      <c r="B19" s="55">
        <v>96745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60">
        <v>0</v>
      </c>
      <c r="J19" s="9">
        <v>0</v>
      </c>
    </row>
    <row r="20" spans="1:10" ht="15.75">
      <c r="A20" s="8" t="s">
        <v>52</v>
      </c>
      <c r="B20" s="8">
        <v>37445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60">
        <v>0</v>
      </c>
      <c r="J20" s="9">
        <v>0</v>
      </c>
    </row>
    <row r="21" spans="1:11" ht="15.75">
      <c r="A21" s="35" t="s">
        <v>65</v>
      </c>
      <c r="B21" s="9">
        <v>0</v>
      </c>
      <c r="C21" s="38" t="s">
        <v>137</v>
      </c>
      <c r="D21" s="38" t="s">
        <v>138</v>
      </c>
      <c r="E21" s="38" t="s">
        <v>154</v>
      </c>
      <c r="F21" s="38" t="s">
        <v>154</v>
      </c>
      <c r="G21" s="38" t="s">
        <v>154</v>
      </c>
      <c r="H21" s="38" t="s">
        <v>134</v>
      </c>
      <c r="I21" s="58" t="s">
        <v>154</v>
      </c>
      <c r="J21" s="38" t="s">
        <v>154</v>
      </c>
      <c r="K21" s="42"/>
    </row>
    <row r="22" spans="1:11" ht="15.75">
      <c r="A22" s="35" t="s">
        <v>66</v>
      </c>
      <c r="B22" s="9">
        <v>0</v>
      </c>
      <c r="C22" s="38" t="s">
        <v>137</v>
      </c>
      <c r="D22" s="38" t="s">
        <v>138</v>
      </c>
      <c r="E22" s="38" t="s">
        <v>154</v>
      </c>
      <c r="F22" s="38" t="s">
        <v>154</v>
      </c>
      <c r="G22" s="38" t="s">
        <v>154</v>
      </c>
      <c r="H22" s="38" t="s">
        <v>134</v>
      </c>
      <c r="I22" s="58" t="s">
        <v>154</v>
      </c>
      <c r="J22" s="38" t="s">
        <v>154</v>
      </c>
      <c r="K22" s="42"/>
    </row>
    <row r="23" spans="1:11" ht="15.75">
      <c r="A23" s="35" t="s">
        <v>67</v>
      </c>
      <c r="B23" s="9">
        <v>0</v>
      </c>
      <c r="C23" s="38" t="s">
        <v>137</v>
      </c>
      <c r="D23" s="38">
        <v>0.16399999999999998</v>
      </c>
      <c r="E23" s="38">
        <v>0.21</v>
      </c>
      <c r="F23" s="38">
        <v>0.27</v>
      </c>
      <c r="G23" s="38">
        <v>0.29</v>
      </c>
      <c r="H23" s="38">
        <v>0.42</v>
      </c>
      <c r="I23" s="58">
        <v>0.13</v>
      </c>
      <c r="J23" s="38">
        <v>1.4</v>
      </c>
      <c r="K23" s="42"/>
    </row>
    <row r="24" spans="1:11" ht="15.75">
      <c r="A24" s="35" t="s">
        <v>68</v>
      </c>
      <c r="B24" s="9">
        <v>0</v>
      </c>
      <c r="C24" s="38">
        <v>7.04</v>
      </c>
      <c r="D24" s="38">
        <v>5.64</v>
      </c>
      <c r="E24" s="38">
        <v>11</v>
      </c>
      <c r="F24" s="38">
        <v>11</v>
      </c>
      <c r="G24" s="38">
        <v>16</v>
      </c>
      <c r="H24" s="38">
        <v>11.4</v>
      </c>
      <c r="I24" s="58">
        <v>6.7</v>
      </c>
      <c r="J24" s="38">
        <v>35</v>
      </c>
      <c r="K24" s="42"/>
    </row>
    <row r="25" spans="1:11" ht="15.75">
      <c r="A25" s="35" t="s">
        <v>69</v>
      </c>
      <c r="B25" s="9">
        <v>0</v>
      </c>
      <c r="C25" s="38">
        <v>0.744</v>
      </c>
      <c r="D25" s="38">
        <v>0.44800000000000006</v>
      </c>
      <c r="E25" s="38">
        <v>0.41</v>
      </c>
      <c r="F25" s="38">
        <v>0.33</v>
      </c>
      <c r="G25" s="38">
        <v>0.86</v>
      </c>
      <c r="H25" s="38">
        <v>0.76</v>
      </c>
      <c r="I25" s="58">
        <v>0.22</v>
      </c>
      <c r="J25" s="38">
        <v>0.83</v>
      </c>
      <c r="K25" s="42"/>
    </row>
    <row r="26" spans="1:11" ht="15.75">
      <c r="A26" s="35" t="s">
        <v>70</v>
      </c>
      <c r="B26" s="9">
        <v>0</v>
      </c>
      <c r="C26" s="38">
        <v>1.38</v>
      </c>
      <c r="D26" s="38">
        <v>1.06</v>
      </c>
      <c r="E26" s="38">
        <v>1.7</v>
      </c>
      <c r="F26" s="38">
        <v>1.4</v>
      </c>
      <c r="G26" s="38">
        <v>1.9</v>
      </c>
      <c r="H26" s="38">
        <v>1.71</v>
      </c>
      <c r="I26" s="73">
        <v>1</v>
      </c>
      <c r="J26" s="38">
        <v>4.8</v>
      </c>
      <c r="K26" s="42"/>
    </row>
    <row r="27" spans="1:11" ht="15.75">
      <c r="A27" s="35" t="s">
        <v>71</v>
      </c>
      <c r="B27" s="9">
        <v>0</v>
      </c>
      <c r="C27" s="38" t="s">
        <v>137</v>
      </c>
      <c r="D27" s="38" t="s">
        <v>138</v>
      </c>
      <c r="E27" s="38" t="s">
        <v>154</v>
      </c>
      <c r="F27" s="38" t="s">
        <v>154</v>
      </c>
      <c r="G27" s="38" t="s">
        <v>154</v>
      </c>
      <c r="H27" s="38" t="s">
        <v>134</v>
      </c>
      <c r="I27" s="58" t="s">
        <v>154</v>
      </c>
      <c r="J27" s="38" t="s">
        <v>154</v>
      </c>
      <c r="K27" s="42"/>
    </row>
    <row r="28" spans="1:11" ht="15.75">
      <c r="A28" s="35" t="s">
        <v>72</v>
      </c>
      <c r="B28" s="9">
        <v>0</v>
      </c>
      <c r="C28" s="38">
        <v>2.51</v>
      </c>
      <c r="D28" s="38">
        <v>2.33</v>
      </c>
      <c r="E28" s="38">
        <v>1.8</v>
      </c>
      <c r="F28" s="41">
        <v>2</v>
      </c>
      <c r="G28" s="41">
        <v>3</v>
      </c>
      <c r="H28" s="38">
        <v>2.92</v>
      </c>
      <c r="I28" s="58">
        <v>0.93</v>
      </c>
      <c r="J28" s="38">
        <v>5.7</v>
      </c>
      <c r="K28" s="42"/>
    </row>
    <row r="29" spans="1:11" ht="15.75">
      <c r="A29" s="35" t="s">
        <v>73</v>
      </c>
      <c r="B29" s="9">
        <v>0</v>
      </c>
      <c r="C29" s="38">
        <v>15</v>
      </c>
      <c r="D29" s="38">
        <v>9.96</v>
      </c>
      <c r="E29" s="38">
        <v>5.7</v>
      </c>
      <c r="F29" s="38">
        <v>6.4</v>
      </c>
      <c r="G29" s="38">
        <v>7.9</v>
      </c>
      <c r="H29" s="38">
        <v>8.56</v>
      </c>
      <c r="I29" s="58">
        <v>2.6</v>
      </c>
      <c r="J29" s="38">
        <v>11</v>
      </c>
      <c r="K29" s="42"/>
    </row>
    <row r="30" spans="1:11" ht="15.75">
      <c r="A30" s="35" t="s">
        <v>74</v>
      </c>
      <c r="B30" s="9">
        <v>0</v>
      </c>
      <c r="C30" s="38">
        <v>3.54</v>
      </c>
      <c r="D30" s="38">
        <v>2.17</v>
      </c>
      <c r="E30" s="38">
        <v>1.4</v>
      </c>
      <c r="F30" s="38">
        <v>1.5</v>
      </c>
      <c r="G30" s="38">
        <v>1.8</v>
      </c>
      <c r="H30" s="38">
        <v>2.04</v>
      </c>
      <c r="I30" s="58">
        <v>0.57</v>
      </c>
      <c r="J30" s="38">
        <v>2.8</v>
      </c>
      <c r="K30" s="42"/>
    </row>
    <row r="31" spans="1:11" ht="15.75">
      <c r="A31" s="1"/>
      <c r="B31" s="2" t="s">
        <v>4</v>
      </c>
      <c r="C31" s="3" t="s">
        <v>144</v>
      </c>
      <c r="D31" s="3" t="s">
        <v>145</v>
      </c>
      <c r="E31" s="3" t="s">
        <v>146</v>
      </c>
      <c r="F31" s="3" t="s">
        <v>147</v>
      </c>
      <c r="G31" s="3" t="s">
        <v>148</v>
      </c>
      <c r="H31" s="3" t="s">
        <v>5</v>
      </c>
      <c r="I31" s="70" t="s">
        <v>150</v>
      </c>
      <c r="J31" s="3" t="s">
        <v>151</v>
      </c>
      <c r="K31" s="42"/>
    </row>
    <row r="32" spans="1:11" ht="15.75">
      <c r="A32" s="2" t="s">
        <v>39</v>
      </c>
      <c r="B32" s="5" t="s">
        <v>135</v>
      </c>
      <c r="C32" s="5" t="s">
        <v>136</v>
      </c>
      <c r="D32" s="5" t="s">
        <v>136</v>
      </c>
      <c r="E32" s="5" t="s">
        <v>136</v>
      </c>
      <c r="F32" s="5" t="s">
        <v>136</v>
      </c>
      <c r="G32" s="5" t="s">
        <v>136</v>
      </c>
      <c r="H32" s="5" t="s">
        <v>136</v>
      </c>
      <c r="I32" s="72" t="s">
        <v>136</v>
      </c>
      <c r="J32" s="5" t="s">
        <v>136</v>
      </c>
      <c r="K32" s="42"/>
    </row>
    <row r="33" spans="1:11" ht="15.75">
      <c r="A33" s="35" t="s">
        <v>75</v>
      </c>
      <c r="B33" s="9">
        <v>0</v>
      </c>
      <c r="C33" s="38">
        <v>1.86</v>
      </c>
      <c r="D33" s="38" t="s">
        <v>138</v>
      </c>
      <c r="E33" s="38" t="s">
        <v>154</v>
      </c>
      <c r="F33" s="38" t="s">
        <v>154</v>
      </c>
      <c r="G33" s="38" t="s">
        <v>154</v>
      </c>
      <c r="H33" s="38" t="s">
        <v>134</v>
      </c>
      <c r="I33" s="58" t="s">
        <v>154</v>
      </c>
      <c r="J33" s="38" t="s">
        <v>154</v>
      </c>
      <c r="K33" s="42"/>
    </row>
    <row r="34" spans="1:11" ht="15.75">
      <c r="A34" s="35" t="s">
        <v>76</v>
      </c>
      <c r="B34" s="9">
        <v>0</v>
      </c>
      <c r="C34" s="38" t="s">
        <v>137</v>
      </c>
      <c r="D34" s="38">
        <v>1.91</v>
      </c>
      <c r="E34" s="38">
        <v>1.1</v>
      </c>
      <c r="F34" s="38">
        <v>0.78</v>
      </c>
      <c r="G34" s="41">
        <v>1</v>
      </c>
      <c r="H34" s="38">
        <v>1.48</v>
      </c>
      <c r="I34" s="58">
        <v>0.76</v>
      </c>
      <c r="J34" s="38">
        <v>1.9</v>
      </c>
      <c r="K34" s="42"/>
    </row>
    <row r="35" spans="1:11" ht="15.75">
      <c r="A35" s="35" t="s">
        <v>77</v>
      </c>
      <c r="B35" s="9">
        <v>0</v>
      </c>
      <c r="C35" s="38" t="s">
        <v>137</v>
      </c>
      <c r="D35" s="38" t="s">
        <v>138</v>
      </c>
      <c r="E35" s="38">
        <v>0.27</v>
      </c>
      <c r="F35" s="38">
        <v>0.13</v>
      </c>
      <c r="G35" s="38">
        <v>0.16</v>
      </c>
      <c r="H35" s="38" t="s">
        <v>134</v>
      </c>
      <c r="I35" s="58">
        <v>0.17</v>
      </c>
      <c r="J35" s="38">
        <v>0.22</v>
      </c>
      <c r="K35" s="42"/>
    </row>
    <row r="36" spans="1:11" ht="15.75">
      <c r="A36" s="35" t="s">
        <v>78</v>
      </c>
      <c r="B36" s="9">
        <v>0</v>
      </c>
      <c r="C36" s="38" t="s">
        <v>137</v>
      </c>
      <c r="D36" s="38" t="s">
        <v>138</v>
      </c>
      <c r="E36" s="38">
        <v>0.34</v>
      </c>
      <c r="F36" s="38">
        <v>0.17</v>
      </c>
      <c r="G36" s="38">
        <v>0.16</v>
      </c>
      <c r="H36" s="38" t="s">
        <v>134</v>
      </c>
      <c r="I36" s="58">
        <v>0.21</v>
      </c>
      <c r="J36" s="38">
        <v>0.25</v>
      </c>
      <c r="K36" s="42"/>
    </row>
    <row r="37" spans="1:11" ht="15.75">
      <c r="A37" s="35" t="s">
        <v>79</v>
      </c>
      <c r="B37" s="9">
        <v>0</v>
      </c>
      <c r="C37" s="38">
        <v>1.06</v>
      </c>
      <c r="D37" s="38">
        <v>0.185</v>
      </c>
      <c r="E37" s="38">
        <v>0.34</v>
      </c>
      <c r="F37" s="38">
        <v>0.31</v>
      </c>
      <c r="G37" s="38">
        <v>0.5</v>
      </c>
      <c r="H37" s="39">
        <v>0.26</v>
      </c>
      <c r="I37" s="58">
        <v>0.44</v>
      </c>
      <c r="J37" s="38">
        <v>0.32</v>
      </c>
      <c r="K37" s="42"/>
    </row>
    <row r="38" spans="1:11" ht="15.75">
      <c r="A38" s="35" t="s">
        <v>80</v>
      </c>
      <c r="B38" s="9">
        <v>0</v>
      </c>
      <c r="C38" s="38">
        <v>2.79</v>
      </c>
      <c r="D38" s="38">
        <v>0.986</v>
      </c>
      <c r="E38" s="38">
        <v>1.3</v>
      </c>
      <c r="F38" s="38">
        <v>1.2</v>
      </c>
      <c r="G38" s="38">
        <v>2.2</v>
      </c>
      <c r="H38" s="38">
        <v>0.991</v>
      </c>
      <c r="I38" s="58">
        <v>1.6</v>
      </c>
      <c r="J38" s="38">
        <v>1.3</v>
      </c>
      <c r="K38" s="43"/>
    </row>
    <row r="39" spans="1:11" ht="15.75">
      <c r="A39" s="35" t="s">
        <v>81</v>
      </c>
      <c r="B39" s="9">
        <v>0</v>
      </c>
      <c r="C39" s="40">
        <v>1</v>
      </c>
      <c r="D39" s="38">
        <v>0.199</v>
      </c>
      <c r="E39" s="40">
        <v>0.22</v>
      </c>
      <c r="F39" s="38">
        <v>0.11</v>
      </c>
      <c r="G39" s="38">
        <v>0.13</v>
      </c>
      <c r="H39" s="38">
        <v>0.343</v>
      </c>
      <c r="I39" s="58">
        <v>0.11</v>
      </c>
      <c r="J39" s="38">
        <v>0.11</v>
      </c>
      <c r="K39" s="42"/>
    </row>
    <row r="40" spans="1:11" ht="15.75">
      <c r="A40" s="35" t="s">
        <v>82</v>
      </c>
      <c r="B40" s="9">
        <v>0</v>
      </c>
      <c r="C40" s="38" t="s">
        <v>137</v>
      </c>
      <c r="D40" s="38" t="s">
        <v>138</v>
      </c>
      <c r="E40" s="38">
        <v>0.24</v>
      </c>
      <c r="F40" s="38">
        <v>0.21</v>
      </c>
      <c r="G40" s="38">
        <v>0.25</v>
      </c>
      <c r="H40" s="38" t="s">
        <v>134</v>
      </c>
      <c r="I40" s="58">
        <v>0.23</v>
      </c>
      <c r="J40" s="38" t="s">
        <v>154</v>
      </c>
      <c r="K40" s="42"/>
    </row>
    <row r="41" spans="1:11" ht="15.75">
      <c r="A41" s="35" t="s">
        <v>83</v>
      </c>
      <c r="B41" s="9">
        <v>0</v>
      </c>
      <c r="C41" s="38">
        <v>4.05</v>
      </c>
      <c r="D41" s="38">
        <v>0.603</v>
      </c>
      <c r="E41" s="38">
        <v>2.2</v>
      </c>
      <c r="F41" s="38">
        <v>1.6</v>
      </c>
      <c r="G41" s="38">
        <v>2.4</v>
      </c>
      <c r="H41" s="38">
        <v>0.773</v>
      </c>
      <c r="I41" s="58">
        <v>1.9</v>
      </c>
      <c r="J41" s="38">
        <v>1.3</v>
      </c>
      <c r="K41" s="42"/>
    </row>
    <row r="42" spans="1:11" ht="15.75">
      <c r="A42" s="35" t="s">
        <v>84</v>
      </c>
      <c r="B42" s="9">
        <v>0</v>
      </c>
      <c r="C42" s="38">
        <v>1.87</v>
      </c>
      <c r="D42" s="38">
        <v>0.71</v>
      </c>
      <c r="E42" s="38">
        <v>1.1</v>
      </c>
      <c r="F42" s="38">
        <v>0.91</v>
      </c>
      <c r="G42" s="38">
        <v>1.2</v>
      </c>
      <c r="H42" s="38">
        <v>1.75</v>
      </c>
      <c r="I42" s="58">
        <v>0.95</v>
      </c>
      <c r="J42" s="41">
        <v>2</v>
      </c>
      <c r="K42" s="43"/>
    </row>
    <row r="43" spans="1:11" ht="15.75">
      <c r="A43" s="35" t="s">
        <v>85</v>
      </c>
      <c r="B43" s="9">
        <v>0</v>
      </c>
      <c r="C43" s="40">
        <v>1</v>
      </c>
      <c r="D43" s="38">
        <v>0.387</v>
      </c>
      <c r="E43" s="40">
        <v>0.59</v>
      </c>
      <c r="F43" s="38">
        <v>0.39</v>
      </c>
      <c r="G43" s="38">
        <v>0.61</v>
      </c>
      <c r="H43" s="38">
        <v>0.468</v>
      </c>
      <c r="I43" s="58">
        <v>0.42</v>
      </c>
      <c r="J43" s="38">
        <v>0.45</v>
      </c>
      <c r="K43" s="42"/>
    </row>
    <row r="44" spans="1:11" ht="15.75">
      <c r="A44" s="35" t="s">
        <v>86</v>
      </c>
      <c r="B44" s="9">
        <v>0</v>
      </c>
      <c r="C44" s="38">
        <v>0.512</v>
      </c>
      <c r="D44" s="38" t="s">
        <v>138</v>
      </c>
      <c r="E44" s="38">
        <v>0.27</v>
      </c>
      <c r="F44" s="38">
        <v>0.17</v>
      </c>
      <c r="G44" s="38">
        <v>0.3</v>
      </c>
      <c r="H44" s="38" t="s">
        <v>134</v>
      </c>
      <c r="I44" s="58">
        <v>0.15</v>
      </c>
      <c r="J44" s="38">
        <v>0.23</v>
      </c>
      <c r="K44" s="42"/>
    </row>
    <row r="45" spans="1:11" ht="15.75">
      <c r="A45" s="35" t="s">
        <v>87</v>
      </c>
      <c r="B45" s="9">
        <v>0</v>
      </c>
      <c r="C45" s="38" t="s">
        <v>137</v>
      </c>
      <c r="D45" s="38" t="s">
        <v>138</v>
      </c>
      <c r="E45" s="38" t="s">
        <v>154</v>
      </c>
      <c r="F45" s="38" t="s">
        <v>154</v>
      </c>
      <c r="G45" s="38" t="s">
        <v>154</v>
      </c>
      <c r="H45" s="38" t="s">
        <v>134</v>
      </c>
      <c r="I45" s="58" t="s">
        <v>154</v>
      </c>
      <c r="J45" s="38" t="s">
        <v>154</v>
      </c>
      <c r="K45" s="42"/>
    </row>
    <row r="46" spans="1:11" ht="15.75">
      <c r="A46" s="35" t="s">
        <v>88</v>
      </c>
      <c r="B46" s="9">
        <v>0</v>
      </c>
      <c r="C46" s="38" t="s">
        <v>137</v>
      </c>
      <c r="D46" s="38" t="s">
        <v>138</v>
      </c>
      <c r="E46" s="38" t="s">
        <v>154</v>
      </c>
      <c r="F46" s="38" t="s">
        <v>154</v>
      </c>
      <c r="G46" s="38" t="s">
        <v>154</v>
      </c>
      <c r="H46" s="38" t="s">
        <v>134</v>
      </c>
      <c r="I46" s="58" t="s">
        <v>154</v>
      </c>
      <c r="J46" s="38" t="s">
        <v>154</v>
      </c>
      <c r="K46" s="42"/>
    </row>
    <row r="47" spans="1:11" ht="15.75">
      <c r="A47" s="35" t="s">
        <v>89</v>
      </c>
      <c r="B47" s="9">
        <v>0</v>
      </c>
      <c r="C47" s="38">
        <v>2.14</v>
      </c>
      <c r="D47" s="38">
        <v>0.378</v>
      </c>
      <c r="E47" s="38">
        <v>0.55</v>
      </c>
      <c r="F47" s="38">
        <v>0.43</v>
      </c>
      <c r="G47" s="38">
        <v>0.5</v>
      </c>
      <c r="H47" s="38">
        <v>0.471</v>
      </c>
      <c r="I47" s="58">
        <v>0.37</v>
      </c>
      <c r="J47" s="38">
        <v>0.61</v>
      </c>
      <c r="K47" s="42"/>
    </row>
    <row r="48" spans="1:11" ht="15.75">
      <c r="A48" s="35" t="s">
        <v>90</v>
      </c>
      <c r="B48" s="9">
        <v>0</v>
      </c>
      <c r="C48" s="38">
        <v>1.24</v>
      </c>
      <c r="D48" s="40">
        <v>1</v>
      </c>
      <c r="E48" s="38">
        <v>0.29</v>
      </c>
      <c r="F48" s="38">
        <v>0.19</v>
      </c>
      <c r="G48" s="38">
        <v>0.32</v>
      </c>
      <c r="H48" s="38">
        <v>0.927</v>
      </c>
      <c r="I48" s="58">
        <v>0.24</v>
      </c>
      <c r="J48" s="38">
        <v>0.28</v>
      </c>
      <c r="K48" s="42"/>
    </row>
    <row r="49" spans="1:11" ht="15.75">
      <c r="A49" s="35" t="s">
        <v>91</v>
      </c>
      <c r="B49" s="9">
        <v>0</v>
      </c>
      <c r="C49" s="38">
        <v>0.933</v>
      </c>
      <c r="D49" s="38">
        <v>0.212</v>
      </c>
      <c r="E49" s="38">
        <v>0.38</v>
      </c>
      <c r="F49" s="38">
        <v>0.23</v>
      </c>
      <c r="G49" s="38">
        <v>0.33</v>
      </c>
      <c r="H49" s="38">
        <v>0.258</v>
      </c>
      <c r="I49" s="58">
        <v>0.3</v>
      </c>
      <c r="J49" s="38">
        <v>0.28</v>
      </c>
      <c r="K49" s="43"/>
    </row>
    <row r="50" spans="1:11" ht="15.75">
      <c r="A50" s="35" t="s">
        <v>92</v>
      </c>
      <c r="B50" s="9">
        <v>0</v>
      </c>
      <c r="C50" s="38" t="s">
        <v>137</v>
      </c>
      <c r="D50" s="38" t="s">
        <v>138</v>
      </c>
      <c r="E50" s="40">
        <v>0.1</v>
      </c>
      <c r="F50" s="38">
        <v>0.23</v>
      </c>
      <c r="G50" s="38">
        <v>0.36</v>
      </c>
      <c r="H50" s="38" t="s">
        <v>134</v>
      </c>
      <c r="I50" s="58">
        <v>0.29</v>
      </c>
      <c r="J50" s="38">
        <v>0.31</v>
      </c>
      <c r="K50" s="42"/>
    </row>
    <row r="51" spans="1:11" ht="15.75">
      <c r="A51" s="35" t="s">
        <v>93</v>
      </c>
      <c r="B51" s="9">
        <v>0</v>
      </c>
      <c r="C51" s="38" t="s">
        <v>137</v>
      </c>
      <c r="D51" s="38" t="s">
        <v>138</v>
      </c>
      <c r="E51" s="38" t="s">
        <v>154</v>
      </c>
      <c r="F51" s="38" t="s">
        <v>154</v>
      </c>
      <c r="G51" s="38" t="s">
        <v>154</v>
      </c>
      <c r="H51" s="38" t="s">
        <v>134</v>
      </c>
      <c r="I51" s="58" t="s">
        <v>154</v>
      </c>
      <c r="J51" s="38" t="s">
        <v>154</v>
      </c>
      <c r="K51" s="43"/>
    </row>
    <row r="52" spans="1:11" ht="15.75">
      <c r="A52" s="35" t="s">
        <v>94</v>
      </c>
      <c r="B52" s="9">
        <v>0</v>
      </c>
      <c r="C52" s="40">
        <v>6</v>
      </c>
      <c r="D52" s="38">
        <v>2.38</v>
      </c>
      <c r="E52" s="40">
        <v>3.8</v>
      </c>
      <c r="F52" s="38">
        <v>2.6</v>
      </c>
      <c r="G52" s="38">
        <v>4.8</v>
      </c>
      <c r="H52" s="38">
        <v>5.57</v>
      </c>
      <c r="I52" s="58">
        <v>2.2</v>
      </c>
      <c r="J52" s="38">
        <v>1.1</v>
      </c>
      <c r="K52" s="42"/>
    </row>
    <row r="53" spans="1:11" ht="15.75">
      <c r="A53" s="35" t="s">
        <v>95</v>
      </c>
      <c r="B53" s="9">
        <v>0</v>
      </c>
      <c r="C53" s="38">
        <v>1.22</v>
      </c>
      <c r="D53" s="38">
        <v>0.183</v>
      </c>
      <c r="E53" s="38">
        <v>0.23</v>
      </c>
      <c r="F53" s="38">
        <v>0.1</v>
      </c>
      <c r="G53" s="38">
        <v>0.15</v>
      </c>
      <c r="H53" s="38" t="s">
        <v>134</v>
      </c>
      <c r="I53" s="58">
        <v>0.1</v>
      </c>
      <c r="J53" s="38" t="s">
        <v>154</v>
      </c>
      <c r="K53" s="42"/>
    </row>
    <row r="54" spans="1:11" ht="15.75">
      <c r="A54" s="35" t="s">
        <v>96</v>
      </c>
      <c r="B54" s="9">
        <v>0</v>
      </c>
      <c r="C54" s="38">
        <v>0.947</v>
      </c>
      <c r="D54" s="38">
        <v>0.507</v>
      </c>
      <c r="E54" s="38">
        <v>0.55</v>
      </c>
      <c r="F54" s="38" t="s">
        <v>154</v>
      </c>
      <c r="G54" s="38">
        <v>0.26</v>
      </c>
      <c r="H54" s="38">
        <v>0.91</v>
      </c>
      <c r="I54" s="58">
        <v>0.3</v>
      </c>
      <c r="J54" s="38">
        <v>1.1</v>
      </c>
      <c r="K54" s="42"/>
    </row>
    <row r="55" spans="1:11" ht="15.75">
      <c r="A55" s="35" t="s">
        <v>97</v>
      </c>
      <c r="B55" s="9">
        <v>0</v>
      </c>
      <c r="C55" s="38" t="s">
        <v>137</v>
      </c>
      <c r="D55" s="38" t="s">
        <v>138</v>
      </c>
      <c r="E55" s="38" t="s">
        <v>154</v>
      </c>
      <c r="F55" s="38">
        <v>0.13</v>
      </c>
      <c r="G55" s="38">
        <v>0.17</v>
      </c>
      <c r="H55" s="38" t="s">
        <v>134</v>
      </c>
      <c r="I55" s="58" t="s">
        <v>154</v>
      </c>
      <c r="J55" s="38">
        <v>0.29</v>
      </c>
      <c r="K55" s="42"/>
    </row>
    <row r="56" spans="1:11" ht="15.75">
      <c r="A56" s="35" t="s">
        <v>98</v>
      </c>
      <c r="B56" s="9">
        <v>0</v>
      </c>
      <c r="C56" s="38" t="s">
        <v>137</v>
      </c>
      <c r="D56" s="38" t="s">
        <v>138</v>
      </c>
      <c r="E56" s="38" t="s">
        <v>154</v>
      </c>
      <c r="F56" s="38" t="s">
        <v>154</v>
      </c>
      <c r="G56" s="38" t="s">
        <v>154</v>
      </c>
      <c r="H56" s="38" t="s">
        <v>134</v>
      </c>
      <c r="I56" s="58" t="s">
        <v>154</v>
      </c>
      <c r="J56" s="38" t="s">
        <v>154</v>
      </c>
      <c r="K56" s="43"/>
    </row>
    <row r="57" spans="1:11" ht="15.75">
      <c r="A57" s="35" t="s">
        <v>99</v>
      </c>
      <c r="B57" s="9">
        <v>0</v>
      </c>
      <c r="C57" s="38">
        <v>1.85</v>
      </c>
      <c r="D57" s="38">
        <v>0.178</v>
      </c>
      <c r="E57" s="40">
        <v>0.4</v>
      </c>
      <c r="F57" s="38">
        <v>0.51</v>
      </c>
      <c r="G57" s="38">
        <v>0.28</v>
      </c>
      <c r="H57" s="38">
        <v>0.339</v>
      </c>
      <c r="I57" s="58">
        <v>0.28</v>
      </c>
      <c r="J57" s="38">
        <v>0.77</v>
      </c>
      <c r="K57" s="42"/>
    </row>
    <row r="58" spans="1:11" ht="15.75">
      <c r="A58" s="35" t="s">
        <v>100</v>
      </c>
      <c r="B58" s="9">
        <v>0</v>
      </c>
      <c r="C58" s="38" t="s">
        <v>137</v>
      </c>
      <c r="D58" s="38" t="s">
        <v>138</v>
      </c>
      <c r="E58" s="38">
        <v>0.28</v>
      </c>
      <c r="F58" s="38">
        <v>0.3</v>
      </c>
      <c r="G58" s="38">
        <v>0.15</v>
      </c>
      <c r="H58" s="38" t="s">
        <v>134</v>
      </c>
      <c r="I58" s="58">
        <v>0.16</v>
      </c>
      <c r="J58" s="38">
        <v>0.48</v>
      </c>
      <c r="K58" s="42"/>
    </row>
    <row r="59" spans="1:11" ht="15.75">
      <c r="A59" s="35" t="s">
        <v>101</v>
      </c>
      <c r="B59" s="9">
        <v>0</v>
      </c>
      <c r="C59" s="38">
        <v>0.942</v>
      </c>
      <c r="D59" s="38">
        <v>0.246</v>
      </c>
      <c r="E59" s="38">
        <v>0.48</v>
      </c>
      <c r="F59" s="38">
        <v>0.58</v>
      </c>
      <c r="G59" s="38">
        <v>0.24</v>
      </c>
      <c r="H59" s="38" t="s">
        <v>134</v>
      </c>
      <c r="I59" s="58">
        <v>0.22</v>
      </c>
      <c r="J59" s="38">
        <v>1.4</v>
      </c>
      <c r="K59" s="42"/>
    </row>
    <row r="60" spans="1:11" ht="15.75">
      <c r="A60" s="35" t="s">
        <v>102</v>
      </c>
      <c r="B60" s="9">
        <v>0</v>
      </c>
      <c r="C60" s="38">
        <v>11.5</v>
      </c>
      <c r="D60" s="40">
        <v>4.6</v>
      </c>
      <c r="E60" s="38">
        <v>7.7</v>
      </c>
      <c r="F60" s="38">
        <v>5.9</v>
      </c>
      <c r="G60" s="38">
        <v>5.8</v>
      </c>
      <c r="H60" s="38">
        <v>2.51</v>
      </c>
      <c r="I60" s="58">
        <v>4.5</v>
      </c>
      <c r="J60" s="38">
        <v>23</v>
      </c>
      <c r="K60" s="42"/>
    </row>
    <row r="61" spans="1:11" ht="15.75">
      <c r="A61" s="1"/>
      <c r="B61" s="2" t="s">
        <v>4</v>
      </c>
      <c r="C61" s="3" t="s">
        <v>144</v>
      </c>
      <c r="D61" s="3" t="s">
        <v>145</v>
      </c>
      <c r="E61" s="3" t="s">
        <v>146</v>
      </c>
      <c r="F61" s="3" t="s">
        <v>147</v>
      </c>
      <c r="G61" s="3" t="s">
        <v>148</v>
      </c>
      <c r="H61" s="3" t="s">
        <v>5</v>
      </c>
      <c r="I61" s="70" t="s">
        <v>150</v>
      </c>
      <c r="J61" s="3" t="s">
        <v>151</v>
      </c>
      <c r="K61" s="42"/>
    </row>
    <row r="62" spans="1:11" ht="15.75">
      <c r="A62" s="2" t="s">
        <v>39</v>
      </c>
      <c r="B62" s="5" t="s">
        <v>135</v>
      </c>
      <c r="C62" s="5" t="s">
        <v>136</v>
      </c>
      <c r="D62" s="5" t="s">
        <v>136</v>
      </c>
      <c r="E62" s="5" t="s">
        <v>136</v>
      </c>
      <c r="F62" s="5" t="s">
        <v>136</v>
      </c>
      <c r="G62" s="5" t="s">
        <v>136</v>
      </c>
      <c r="H62" s="5" t="s">
        <v>136</v>
      </c>
      <c r="I62" s="72" t="s">
        <v>136</v>
      </c>
      <c r="J62" s="5" t="s">
        <v>136</v>
      </c>
      <c r="K62" s="42"/>
    </row>
    <row r="63" spans="1:11" ht="15.75">
      <c r="A63" s="35" t="s">
        <v>103</v>
      </c>
      <c r="B63" s="9">
        <v>0</v>
      </c>
      <c r="C63" s="38" t="s">
        <v>137</v>
      </c>
      <c r="D63" s="38" t="s">
        <v>138</v>
      </c>
      <c r="E63" s="38" t="s">
        <v>154</v>
      </c>
      <c r="F63" s="38" t="s">
        <v>154</v>
      </c>
      <c r="G63" s="38" t="s">
        <v>154</v>
      </c>
      <c r="H63" s="38" t="s">
        <v>134</v>
      </c>
      <c r="I63" s="58" t="s">
        <v>154</v>
      </c>
      <c r="J63" s="38" t="s">
        <v>154</v>
      </c>
      <c r="K63" s="42"/>
    </row>
    <row r="64" spans="1:11" ht="15.75">
      <c r="A64" s="35" t="s">
        <v>104</v>
      </c>
      <c r="B64" s="9">
        <v>0</v>
      </c>
      <c r="C64" s="38">
        <v>0.714</v>
      </c>
      <c r="D64" s="38">
        <v>0.225</v>
      </c>
      <c r="E64" s="38">
        <v>0.86</v>
      </c>
      <c r="F64" s="38">
        <v>0.79</v>
      </c>
      <c r="G64" s="38">
        <v>0.45</v>
      </c>
      <c r="H64" s="38">
        <v>0.287</v>
      </c>
      <c r="I64" s="58">
        <v>0.49</v>
      </c>
      <c r="J64" s="38">
        <v>1.7</v>
      </c>
      <c r="K64" s="42"/>
    </row>
    <row r="65" spans="1:11" ht="15.75">
      <c r="A65" s="35" t="s">
        <v>105</v>
      </c>
      <c r="B65" s="9">
        <v>0</v>
      </c>
      <c r="C65" s="38">
        <v>1.08</v>
      </c>
      <c r="D65" s="38">
        <v>0.158</v>
      </c>
      <c r="E65" s="38">
        <v>0.35</v>
      </c>
      <c r="F65" s="38">
        <v>0.6</v>
      </c>
      <c r="G65" s="38">
        <v>0.23</v>
      </c>
      <c r="H65" s="38">
        <v>0.333</v>
      </c>
      <c r="I65" s="58">
        <v>0.19</v>
      </c>
      <c r="J65" s="38">
        <v>1.9</v>
      </c>
      <c r="K65" s="42"/>
    </row>
    <row r="66" spans="1:11" ht="15.75">
      <c r="A66" s="35" t="s">
        <v>106</v>
      </c>
      <c r="B66" s="9">
        <v>0</v>
      </c>
      <c r="C66" s="38" t="s">
        <v>137</v>
      </c>
      <c r="D66" s="38" t="s">
        <v>138</v>
      </c>
      <c r="E66" s="38" t="s">
        <v>154</v>
      </c>
      <c r="F66" s="38" t="s">
        <v>154</v>
      </c>
      <c r="G66" s="38" t="s">
        <v>154</v>
      </c>
      <c r="H66" s="38" t="s">
        <v>134</v>
      </c>
      <c r="I66" s="58" t="s">
        <v>154</v>
      </c>
      <c r="J66" s="38" t="s">
        <v>154</v>
      </c>
      <c r="K66" s="42"/>
    </row>
    <row r="67" spans="1:11" ht="15.75">
      <c r="A67" s="35" t="s">
        <v>107</v>
      </c>
      <c r="B67" s="9">
        <v>0</v>
      </c>
      <c r="C67" s="38">
        <v>0.568</v>
      </c>
      <c r="D67" s="38">
        <v>0.259</v>
      </c>
      <c r="E67" s="38">
        <v>0.72</v>
      </c>
      <c r="F67" s="38">
        <v>0.57</v>
      </c>
      <c r="G67" s="38">
        <v>0.52</v>
      </c>
      <c r="H67" s="38" t="s">
        <v>134</v>
      </c>
      <c r="I67" s="58">
        <v>0.46</v>
      </c>
      <c r="J67" s="38">
        <v>1.7</v>
      </c>
      <c r="K67" s="42"/>
    </row>
    <row r="68" spans="1:11" ht="15.75">
      <c r="A68" s="35" t="s">
        <v>108</v>
      </c>
      <c r="B68" s="9">
        <v>0</v>
      </c>
      <c r="C68" s="38" t="s">
        <v>137</v>
      </c>
      <c r="D68" s="38">
        <v>0.206</v>
      </c>
      <c r="E68" s="38">
        <v>0.39</v>
      </c>
      <c r="F68" s="38">
        <v>1</v>
      </c>
      <c r="G68" s="38">
        <v>0.32</v>
      </c>
      <c r="H68" s="38" t="s">
        <v>134</v>
      </c>
      <c r="I68" s="58">
        <v>2.7</v>
      </c>
      <c r="J68" s="41">
        <v>2</v>
      </c>
      <c r="K68" s="42"/>
    </row>
    <row r="69" spans="1:11" ht="15.75">
      <c r="A69" s="59" t="s">
        <v>109</v>
      </c>
      <c r="B69" s="60">
        <v>0</v>
      </c>
      <c r="C69" s="58">
        <v>118.2</v>
      </c>
      <c r="D69" s="58">
        <v>88.5</v>
      </c>
      <c r="E69" s="58">
        <v>90</v>
      </c>
      <c r="F69" s="58">
        <v>100</v>
      </c>
      <c r="G69" s="58">
        <v>105</v>
      </c>
      <c r="H69" s="58">
        <v>48.5</v>
      </c>
      <c r="I69" s="58">
        <v>60</v>
      </c>
      <c r="J69" s="58">
        <v>213</v>
      </c>
      <c r="K69" s="42"/>
    </row>
    <row r="70" spans="1:11" ht="15.75">
      <c r="A70" s="35" t="s">
        <v>110</v>
      </c>
      <c r="B70" s="9">
        <v>0</v>
      </c>
      <c r="C70" s="38" t="s">
        <v>137</v>
      </c>
      <c r="D70" s="38" t="s">
        <v>138</v>
      </c>
      <c r="E70" s="38" t="s">
        <v>154</v>
      </c>
      <c r="F70" s="38" t="s">
        <v>154</v>
      </c>
      <c r="G70" s="38" t="s">
        <v>154</v>
      </c>
      <c r="H70" s="38" t="s">
        <v>134</v>
      </c>
      <c r="I70" s="58" t="s">
        <v>154</v>
      </c>
      <c r="J70" s="38" t="s">
        <v>154</v>
      </c>
      <c r="K70" s="42"/>
    </row>
    <row r="71" spans="1:11" ht="15.75">
      <c r="A71" s="35" t="s">
        <v>111</v>
      </c>
      <c r="B71" s="9">
        <v>0</v>
      </c>
      <c r="C71" s="38">
        <v>4.49</v>
      </c>
      <c r="D71" s="38">
        <v>2.27</v>
      </c>
      <c r="E71" s="38">
        <v>2.4</v>
      </c>
      <c r="F71" s="38">
        <v>2.3</v>
      </c>
      <c r="G71" s="38">
        <v>2.5</v>
      </c>
      <c r="H71" s="38">
        <v>1.19</v>
      </c>
      <c r="I71" s="58">
        <v>1.2</v>
      </c>
      <c r="J71" s="38">
        <v>4.9</v>
      </c>
      <c r="K71" s="42"/>
    </row>
    <row r="72" spans="1:11" ht="15.75">
      <c r="A72" s="59" t="s">
        <v>112</v>
      </c>
      <c r="B72" s="60">
        <v>0</v>
      </c>
      <c r="C72" s="58">
        <v>107.9</v>
      </c>
      <c r="D72" s="58">
        <v>66.1</v>
      </c>
      <c r="E72" s="58">
        <v>60</v>
      </c>
      <c r="F72" s="58">
        <v>61</v>
      </c>
      <c r="G72" s="58">
        <v>64</v>
      </c>
      <c r="H72" s="58">
        <v>37.4</v>
      </c>
      <c r="I72" s="58">
        <v>40</v>
      </c>
      <c r="J72" s="58">
        <v>142</v>
      </c>
      <c r="K72" s="42"/>
    </row>
    <row r="73" spans="1:11" ht="15.75">
      <c r="A73" s="35" t="s">
        <v>113</v>
      </c>
      <c r="B73" s="9">
        <v>0</v>
      </c>
      <c r="C73" s="38">
        <v>1.88</v>
      </c>
      <c r="D73" s="38">
        <v>0.774</v>
      </c>
      <c r="E73" s="38">
        <v>0.76</v>
      </c>
      <c r="F73" s="38">
        <v>0.74</v>
      </c>
      <c r="G73" s="38">
        <v>0.77</v>
      </c>
      <c r="H73" s="38">
        <v>0.391</v>
      </c>
      <c r="I73" s="58">
        <v>0.88</v>
      </c>
      <c r="J73" s="38">
        <v>2.7</v>
      </c>
      <c r="K73" s="42"/>
    </row>
    <row r="74" spans="1:11" ht="15.75">
      <c r="A74" s="35" t="s">
        <v>114</v>
      </c>
      <c r="B74" s="9">
        <v>0</v>
      </c>
      <c r="C74" s="38" t="s">
        <v>137</v>
      </c>
      <c r="D74" s="38" t="s">
        <v>138</v>
      </c>
      <c r="E74" s="38" t="s">
        <v>154</v>
      </c>
      <c r="F74" s="38" t="s">
        <v>154</v>
      </c>
      <c r="G74" s="38" t="s">
        <v>154</v>
      </c>
      <c r="H74" s="38" t="s">
        <v>134</v>
      </c>
      <c r="I74" s="58" t="s">
        <v>154</v>
      </c>
      <c r="J74" s="38" t="s">
        <v>154</v>
      </c>
      <c r="K74" s="42"/>
    </row>
    <row r="75" spans="1:11" ht="15.75">
      <c r="A75" s="35" t="s">
        <v>115</v>
      </c>
      <c r="B75" s="9">
        <v>0</v>
      </c>
      <c r="C75" s="38" t="s">
        <v>137</v>
      </c>
      <c r="D75" s="38">
        <v>0.43</v>
      </c>
      <c r="E75" s="38">
        <v>0.43</v>
      </c>
      <c r="F75" s="38">
        <v>0.33</v>
      </c>
      <c r="G75" s="38">
        <v>0.31</v>
      </c>
      <c r="H75" s="38" t="s">
        <v>134</v>
      </c>
      <c r="I75" s="58">
        <v>0.44</v>
      </c>
      <c r="J75" s="38">
        <v>1.2</v>
      </c>
      <c r="K75" s="42"/>
    </row>
    <row r="76" spans="1:11" ht="15.75">
      <c r="A76" s="35" t="s">
        <v>116</v>
      </c>
      <c r="B76" s="9">
        <v>0</v>
      </c>
      <c r="C76" s="38" t="s">
        <v>137</v>
      </c>
      <c r="D76" s="38" t="s">
        <v>138</v>
      </c>
      <c r="E76" s="38" t="s">
        <v>154</v>
      </c>
      <c r="F76" s="38" t="s">
        <v>154</v>
      </c>
      <c r="G76" s="38" t="s">
        <v>154</v>
      </c>
      <c r="H76" s="38" t="s">
        <v>134</v>
      </c>
      <c r="I76" s="58" t="s">
        <v>154</v>
      </c>
      <c r="J76" s="38" t="s">
        <v>154</v>
      </c>
      <c r="K76" s="42"/>
    </row>
    <row r="77" spans="1:11" ht="15.75">
      <c r="A77" s="35" t="s">
        <v>117</v>
      </c>
      <c r="B77" s="9">
        <v>0</v>
      </c>
      <c r="C77" s="38">
        <v>9.53</v>
      </c>
      <c r="D77" s="38">
        <v>9.24</v>
      </c>
      <c r="E77" s="38">
        <v>4.2</v>
      </c>
      <c r="F77" s="38">
        <v>4.5</v>
      </c>
      <c r="G77" s="38">
        <v>3.5</v>
      </c>
      <c r="H77" s="38">
        <v>5.32</v>
      </c>
      <c r="I77" s="58">
        <v>2.6</v>
      </c>
      <c r="J77" s="38">
        <v>6.8</v>
      </c>
      <c r="K77" s="42"/>
    </row>
    <row r="78" spans="1:11" ht="15.75">
      <c r="A78" s="35" t="s">
        <v>118</v>
      </c>
      <c r="B78" s="9">
        <v>0</v>
      </c>
      <c r="C78" s="38">
        <v>47.9</v>
      </c>
      <c r="D78" s="38">
        <v>45.3</v>
      </c>
      <c r="E78" s="38">
        <v>19</v>
      </c>
      <c r="F78" s="38">
        <v>26</v>
      </c>
      <c r="G78" s="38">
        <v>16</v>
      </c>
      <c r="H78" s="38">
        <v>20.2</v>
      </c>
      <c r="I78" s="58">
        <v>11</v>
      </c>
      <c r="J78" s="38">
        <v>36</v>
      </c>
      <c r="K78" s="42"/>
    </row>
    <row r="79" spans="1:11" ht="15.75">
      <c r="A79" s="35" t="s">
        <v>119</v>
      </c>
      <c r="B79" s="9">
        <v>0</v>
      </c>
      <c r="C79" s="38">
        <v>19.3</v>
      </c>
      <c r="D79" s="41">
        <v>15</v>
      </c>
      <c r="E79" s="38">
        <v>7</v>
      </c>
      <c r="F79" s="38">
        <v>7.3</v>
      </c>
      <c r="G79" s="38">
        <v>7.2</v>
      </c>
      <c r="H79" s="38">
        <v>4.62</v>
      </c>
      <c r="I79" s="58">
        <v>4.7</v>
      </c>
      <c r="J79" s="38">
        <v>19</v>
      </c>
      <c r="K79" s="42"/>
    </row>
    <row r="80" spans="1:11" ht="15.75">
      <c r="A80" s="35" t="s">
        <v>120</v>
      </c>
      <c r="B80" s="9">
        <v>0</v>
      </c>
      <c r="C80" s="38">
        <v>8.8</v>
      </c>
      <c r="D80" s="38">
        <v>5.68</v>
      </c>
      <c r="E80" s="38">
        <v>4</v>
      </c>
      <c r="F80" s="38">
        <v>4.6</v>
      </c>
      <c r="G80" s="38">
        <v>3.6</v>
      </c>
      <c r="H80" s="38">
        <v>5.84</v>
      </c>
      <c r="I80" s="58">
        <v>2</v>
      </c>
      <c r="J80" s="38">
        <v>8</v>
      </c>
      <c r="K80" s="42"/>
    </row>
    <row r="81" spans="1:11" ht="15.75">
      <c r="A81" s="35" t="s">
        <v>121</v>
      </c>
      <c r="B81" s="9">
        <v>0</v>
      </c>
      <c r="C81" s="38">
        <v>4.33</v>
      </c>
      <c r="D81" s="38">
        <v>3.92</v>
      </c>
      <c r="E81" s="38">
        <v>2.1</v>
      </c>
      <c r="F81" s="38">
        <v>2.2</v>
      </c>
      <c r="G81" s="38">
        <v>2.8</v>
      </c>
      <c r="H81" s="40">
        <v>1.6</v>
      </c>
      <c r="I81" s="58">
        <v>1.3</v>
      </c>
      <c r="J81" s="38">
        <v>4.7</v>
      </c>
      <c r="K81" s="42"/>
    </row>
    <row r="82" spans="1:11" ht="15.75">
      <c r="A82" s="35" t="s">
        <v>122</v>
      </c>
      <c r="B82" s="9">
        <v>0</v>
      </c>
      <c r="C82" s="38">
        <v>2.11</v>
      </c>
      <c r="D82" s="38">
        <v>1.09</v>
      </c>
      <c r="E82" s="38">
        <v>40</v>
      </c>
      <c r="F82" s="38">
        <v>42</v>
      </c>
      <c r="G82" s="38">
        <v>35</v>
      </c>
      <c r="H82" s="38">
        <v>0.508</v>
      </c>
      <c r="I82" s="58">
        <v>22</v>
      </c>
      <c r="J82" s="38">
        <v>77</v>
      </c>
      <c r="K82" s="42"/>
    </row>
    <row r="83" spans="1:11" ht="15.75">
      <c r="A83" s="35" t="s">
        <v>123</v>
      </c>
      <c r="B83" s="9">
        <v>0</v>
      </c>
      <c r="C83" s="38" t="s">
        <v>137</v>
      </c>
      <c r="D83" s="38" t="s">
        <v>138</v>
      </c>
      <c r="E83" s="38">
        <v>0.32</v>
      </c>
      <c r="F83" s="38">
        <v>0.46</v>
      </c>
      <c r="G83" s="38">
        <v>0.82</v>
      </c>
      <c r="H83" s="38" t="s">
        <v>134</v>
      </c>
      <c r="I83" s="58">
        <v>0.31</v>
      </c>
      <c r="J83" s="38">
        <v>1.6</v>
      </c>
      <c r="K83" s="42"/>
    </row>
    <row r="84" spans="1:11" ht="15.75">
      <c r="A84" s="35" t="s">
        <v>124</v>
      </c>
      <c r="B84" s="9">
        <v>0</v>
      </c>
      <c r="C84" s="38">
        <v>27.6</v>
      </c>
      <c r="D84" s="38">
        <v>2.81</v>
      </c>
      <c r="E84" s="38">
        <v>13</v>
      </c>
      <c r="F84" s="38">
        <v>13</v>
      </c>
      <c r="G84" s="38">
        <v>15</v>
      </c>
      <c r="H84" s="38">
        <v>2.13</v>
      </c>
      <c r="I84" s="58">
        <v>7.9</v>
      </c>
      <c r="J84" s="38">
        <v>23</v>
      </c>
      <c r="K84" s="42"/>
    </row>
    <row r="85" spans="1:11" ht="15.75">
      <c r="A85" s="35" t="s">
        <v>125</v>
      </c>
      <c r="B85" s="9">
        <v>0</v>
      </c>
      <c r="C85" s="38">
        <v>3.62</v>
      </c>
      <c r="D85" s="38">
        <v>3.11</v>
      </c>
      <c r="E85" s="38">
        <v>1.3</v>
      </c>
      <c r="F85" s="38">
        <v>1.7</v>
      </c>
      <c r="G85" s="38">
        <v>1.5</v>
      </c>
      <c r="H85" s="38">
        <v>1.57</v>
      </c>
      <c r="I85" s="58">
        <v>0.53</v>
      </c>
      <c r="J85" s="41">
        <v>2</v>
      </c>
      <c r="K85" s="42"/>
    </row>
    <row r="86" spans="1:11" ht="15.75">
      <c r="A86" s="35" t="s">
        <v>126</v>
      </c>
      <c r="B86" s="9">
        <v>0</v>
      </c>
      <c r="C86" s="38">
        <v>1.02</v>
      </c>
      <c r="D86" s="38">
        <v>0.467</v>
      </c>
      <c r="E86" s="38">
        <v>0.25</v>
      </c>
      <c r="F86" s="38">
        <v>0.22</v>
      </c>
      <c r="G86" s="38">
        <v>0.24</v>
      </c>
      <c r="H86" s="38">
        <v>0.252</v>
      </c>
      <c r="I86" s="58">
        <v>0.2</v>
      </c>
      <c r="J86" s="38">
        <v>0.6</v>
      </c>
      <c r="K86" s="42"/>
    </row>
    <row r="87" spans="1:11" ht="15.75">
      <c r="A87" s="35" t="s">
        <v>127</v>
      </c>
      <c r="B87" s="9">
        <v>0</v>
      </c>
      <c r="C87" s="38">
        <v>12.3</v>
      </c>
      <c r="D87" s="38">
        <v>5.61</v>
      </c>
      <c r="E87" s="38">
        <v>5.5</v>
      </c>
      <c r="F87" s="38">
        <v>6.8</v>
      </c>
      <c r="G87" s="38">
        <v>6.6</v>
      </c>
      <c r="H87" s="38">
        <v>3.13</v>
      </c>
      <c r="I87" s="58">
        <v>2.6</v>
      </c>
      <c r="J87" s="38">
        <v>8.2</v>
      </c>
      <c r="K87" s="42"/>
    </row>
    <row r="88" spans="1:11" ht="15.75">
      <c r="A88" s="35" t="s">
        <v>128</v>
      </c>
      <c r="B88" s="9">
        <v>0</v>
      </c>
      <c r="C88" s="38">
        <v>4.49</v>
      </c>
      <c r="D88" s="38">
        <v>2.77</v>
      </c>
      <c r="E88" s="38">
        <v>2.5</v>
      </c>
      <c r="F88" s="38">
        <v>2.8</v>
      </c>
      <c r="G88" s="38">
        <v>4.2</v>
      </c>
      <c r="H88" s="38">
        <v>1.09</v>
      </c>
      <c r="I88" s="58">
        <v>1.7</v>
      </c>
      <c r="J88" s="38">
        <v>3.6</v>
      </c>
      <c r="K88" s="42"/>
    </row>
    <row r="89" spans="1:11" ht="15.75">
      <c r="A89" s="35" t="s">
        <v>129</v>
      </c>
      <c r="B89" s="9">
        <v>0</v>
      </c>
      <c r="C89" s="38">
        <v>12.3</v>
      </c>
      <c r="D89" s="38">
        <v>11.5</v>
      </c>
      <c r="E89" s="38">
        <v>8.3</v>
      </c>
      <c r="F89" s="38">
        <v>8.1</v>
      </c>
      <c r="G89" s="38">
        <v>8.2</v>
      </c>
      <c r="H89" s="38">
        <v>5.17</v>
      </c>
      <c r="I89" s="58">
        <v>3.6</v>
      </c>
      <c r="J89" s="38">
        <v>12</v>
      </c>
      <c r="K89" s="42"/>
    </row>
    <row r="90" spans="1:11" ht="15.75">
      <c r="A90" s="35" t="s">
        <v>130</v>
      </c>
      <c r="B90" s="9">
        <v>0</v>
      </c>
      <c r="C90" s="38" t="s">
        <v>137</v>
      </c>
      <c r="D90" s="38" t="s">
        <v>138</v>
      </c>
      <c r="E90" s="38" t="s">
        <v>154</v>
      </c>
      <c r="F90" s="38" t="s">
        <v>154</v>
      </c>
      <c r="G90" s="38" t="s">
        <v>154</v>
      </c>
      <c r="H90" s="38" t="s">
        <v>134</v>
      </c>
      <c r="I90" s="58" t="s">
        <v>154</v>
      </c>
      <c r="J90" s="38" t="s">
        <v>154</v>
      </c>
      <c r="K90" s="42"/>
    </row>
    <row r="91" spans="1:11" ht="15.75">
      <c r="A91" s="1"/>
      <c r="B91" s="2" t="s">
        <v>4</v>
      </c>
      <c r="C91" s="3" t="s">
        <v>144</v>
      </c>
      <c r="D91" s="3" t="s">
        <v>145</v>
      </c>
      <c r="E91" s="3" t="s">
        <v>146</v>
      </c>
      <c r="F91" s="3" t="s">
        <v>147</v>
      </c>
      <c r="G91" s="3" t="s">
        <v>148</v>
      </c>
      <c r="H91" s="3" t="s">
        <v>5</v>
      </c>
      <c r="I91" s="70" t="s">
        <v>150</v>
      </c>
      <c r="J91" s="3" t="s">
        <v>151</v>
      </c>
      <c r="K91" s="42"/>
    </row>
    <row r="92" spans="1:11" ht="15.75">
      <c r="A92" s="2" t="s">
        <v>39</v>
      </c>
      <c r="B92" s="5" t="s">
        <v>135</v>
      </c>
      <c r="C92" s="5" t="s">
        <v>136</v>
      </c>
      <c r="D92" s="5" t="s">
        <v>136</v>
      </c>
      <c r="E92" s="5" t="s">
        <v>136</v>
      </c>
      <c r="F92" s="5" t="s">
        <v>136</v>
      </c>
      <c r="G92" s="5" t="s">
        <v>136</v>
      </c>
      <c r="H92" s="5" t="s">
        <v>136</v>
      </c>
      <c r="I92" s="72" t="s">
        <v>136</v>
      </c>
      <c r="J92" s="5" t="s">
        <v>136</v>
      </c>
      <c r="K92" s="42"/>
    </row>
    <row r="93" spans="1:10" ht="15.75">
      <c r="A93" s="35" t="s">
        <v>131</v>
      </c>
      <c r="B93" s="9">
        <v>0</v>
      </c>
      <c r="C93" s="38">
        <v>2.93</v>
      </c>
      <c r="D93" s="38">
        <v>2.46</v>
      </c>
      <c r="E93" s="38">
        <v>0.65</v>
      </c>
      <c r="F93" s="38">
        <v>0.47</v>
      </c>
      <c r="G93" s="38">
        <v>1</v>
      </c>
      <c r="H93" s="38">
        <v>0.708</v>
      </c>
      <c r="I93" s="58">
        <v>0.43</v>
      </c>
      <c r="J93" s="38">
        <v>0.56</v>
      </c>
    </row>
    <row r="94" spans="1:10" ht="15.75">
      <c r="A94" s="35" t="s">
        <v>132</v>
      </c>
      <c r="B94" s="9">
        <v>0</v>
      </c>
      <c r="C94" s="38">
        <v>4.36</v>
      </c>
      <c r="D94" s="38">
        <v>4.38</v>
      </c>
      <c r="E94" s="38">
        <v>2.4</v>
      </c>
      <c r="F94" s="38">
        <v>2.3</v>
      </c>
      <c r="G94" s="38">
        <v>3.5</v>
      </c>
      <c r="H94" s="38">
        <v>2.96</v>
      </c>
      <c r="I94" s="58">
        <v>1.3</v>
      </c>
      <c r="J94" s="38">
        <v>3.3</v>
      </c>
    </row>
    <row r="95" spans="1:10" ht="15.75">
      <c r="A95" s="35" t="s">
        <v>133</v>
      </c>
      <c r="B95" s="9">
        <v>0</v>
      </c>
      <c r="C95" s="38">
        <v>6.16</v>
      </c>
      <c r="D95" s="38">
        <v>6.78</v>
      </c>
      <c r="E95" s="38">
        <v>2.9</v>
      </c>
      <c r="F95" s="38">
        <v>2</v>
      </c>
      <c r="G95" s="38">
        <v>3.8</v>
      </c>
      <c r="H95" s="38">
        <v>2.42</v>
      </c>
      <c r="I95" s="58">
        <v>1.9</v>
      </c>
      <c r="J95" s="38">
        <v>3.3</v>
      </c>
    </row>
    <row r="96" spans="1:10" ht="15.75">
      <c r="A96" s="35"/>
      <c r="B96" s="5" t="s">
        <v>135</v>
      </c>
      <c r="C96" s="5" t="s">
        <v>135</v>
      </c>
      <c r="D96" s="5" t="s">
        <v>135</v>
      </c>
      <c r="E96" s="5" t="s">
        <v>135</v>
      </c>
      <c r="F96" s="5" t="s">
        <v>135</v>
      </c>
      <c r="G96" s="5" t="s">
        <v>135</v>
      </c>
      <c r="H96" s="5" t="s">
        <v>135</v>
      </c>
      <c r="I96" s="72" t="s">
        <v>135</v>
      </c>
      <c r="J96" s="5" t="s">
        <v>135</v>
      </c>
    </row>
    <row r="97" spans="1:10" ht="15.75">
      <c r="A97" s="2" t="s">
        <v>55</v>
      </c>
      <c r="B97" s="2">
        <f>SUM(B4:B20)</f>
        <v>362903</v>
      </c>
      <c r="C97" s="37">
        <f>SUM(C21:C95)*1000</f>
        <v>472710.0000000001</v>
      </c>
      <c r="D97" s="37">
        <f>SUM(D21:D95)*1000</f>
        <v>315474.99999999994</v>
      </c>
      <c r="E97" s="37">
        <f>SUM(E21:E94)*1000</f>
        <v>311379.99999999994</v>
      </c>
      <c r="F97" s="37">
        <f>SUM(F21:F94)*1000</f>
        <v>329860.00000000006</v>
      </c>
      <c r="G97" s="37">
        <f>SUM(G21:G94)*1000</f>
        <v>337280.00000000006</v>
      </c>
      <c r="H97" s="37">
        <f>SUM(H21:H95)*1000</f>
        <v>190478.99999999997</v>
      </c>
      <c r="I97" s="69">
        <f>SUM(I21:I95)*1000</f>
        <v>198480</v>
      </c>
      <c r="J97" s="37">
        <f>SUM(J21:J95)*1000</f>
        <v>679989.9999999999</v>
      </c>
    </row>
    <row r="98" spans="1:10" ht="15.75">
      <c r="A98" s="2"/>
      <c r="B98" s="2" t="s">
        <v>4</v>
      </c>
      <c r="C98" s="3" t="s">
        <v>144</v>
      </c>
      <c r="D98" s="3" t="s">
        <v>145</v>
      </c>
      <c r="E98" s="3" t="s">
        <v>146</v>
      </c>
      <c r="F98" s="3" t="s">
        <v>147</v>
      </c>
      <c r="G98" s="3" t="s">
        <v>148</v>
      </c>
      <c r="H98" s="3" t="s">
        <v>5</v>
      </c>
      <c r="I98" s="70" t="s">
        <v>150</v>
      </c>
      <c r="J98" s="3" t="s">
        <v>151</v>
      </c>
    </row>
    <row r="99" spans="1:10" ht="15.75">
      <c r="A99" s="44" t="s">
        <v>159</v>
      </c>
      <c r="B99" s="56">
        <f>SUM(B97+10.76)</f>
        <v>362913.76</v>
      </c>
      <c r="C99" s="57">
        <f>SUM(C97+73.3)</f>
        <v>472783.3000000001</v>
      </c>
      <c r="D99" s="57">
        <f>SUM(D97+23.72)</f>
        <v>315498.7199999999</v>
      </c>
      <c r="E99" s="57">
        <f>SUM(E97+16.18)</f>
        <v>311396.17999999993</v>
      </c>
      <c r="F99" s="57">
        <f>SUM(F97+16.48)</f>
        <v>329876.48000000004</v>
      </c>
      <c r="G99" s="57">
        <f>SUM(G97+18.24)</f>
        <v>337298.24000000005</v>
      </c>
      <c r="H99" s="57">
        <f>SUM(H97+34.76)</f>
        <v>190513.75999999998</v>
      </c>
      <c r="I99" s="71">
        <f>SUM(I97+13.57)</f>
        <v>198493.57</v>
      </c>
      <c r="J99" s="57">
        <f>SUM(J97+22.69)</f>
        <v>680012.6899999998</v>
      </c>
    </row>
    <row r="100" spans="1:10" ht="15.75">
      <c r="A100" s="1"/>
      <c r="B100" s="1"/>
      <c r="C100" s="1"/>
      <c r="D100" s="1"/>
      <c r="E100" s="1"/>
      <c r="F100" s="1"/>
      <c r="G100" s="1"/>
      <c r="H100" s="1"/>
      <c r="I100" s="1"/>
      <c r="J100" s="1"/>
    </row>
  </sheetData>
  <printOptions/>
  <pageMargins left="0.75" right="0.75" top="1" bottom="1" header="0.5" footer="0.5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3">
      <selection activeCell="R9" sqref="R9"/>
    </sheetView>
  </sheetViews>
  <sheetFormatPr defaultColWidth="9.140625" defaultRowHeight="12.75"/>
  <cols>
    <col min="1" max="1" width="13.28125" style="0" bestFit="1" customWidth="1"/>
    <col min="2" max="2" width="9.8515625" style="0" bestFit="1" customWidth="1"/>
    <col min="3" max="7" width="8.140625" style="0" bestFit="1" customWidth="1"/>
    <col min="8" max="8" width="10.00390625" style="0" hidden="1" customWidth="1"/>
    <col min="9" max="9" width="9.28125" style="0" hidden="1" customWidth="1"/>
    <col min="10" max="12" width="6.421875" style="0" bestFit="1" customWidth="1"/>
  </cols>
  <sheetData>
    <row r="1" spans="1:12" ht="16.5" thickBot="1">
      <c r="A1" s="1"/>
      <c r="B1" s="25" t="s">
        <v>142</v>
      </c>
      <c r="C1" s="34" t="s">
        <v>144</v>
      </c>
      <c r="D1" s="34" t="s">
        <v>145</v>
      </c>
      <c r="E1" s="34" t="s">
        <v>146</v>
      </c>
      <c r="F1" s="34" t="s">
        <v>147</v>
      </c>
      <c r="G1" s="34" t="s">
        <v>148</v>
      </c>
      <c r="H1" s="3" t="s">
        <v>143</v>
      </c>
      <c r="I1" s="34" t="s">
        <v>149</v>
      </c>
      <c r="J1" s="34" t="s">
        <v>5</v>
      </c>
      <c r="K1" s="34" t="s">
        <v>150</v>
      </c>
      <c r="L1" s="34" t="s">
        <v>151</v>
      </c>
    </row>
    <row r="2" spans="1:12" ht="15.75">
      <c r="A2" s="2" t="s">
        <v>57</v>
      </c>
      <c r="B2" s="6" t="s">
        <v>155</v>
      </c>
      <c r="C2" s="6" t="s">
        <v>155</v>
      </c>
      <c r="D2" s="6" t="s">
        <v>155</v>
      </c>
      <c r="E2" s="6" t="s">
        <v>155</v>
      </c>
      <c r="F2" s="6" t="s">
        <v>155</v>
      </c>
      <c r="G2" s="6" t="s">
        <v>155</v>
      </c>
      <c r="H2" s="6" t="s">
        <v>155</v>
      </c>
      <c r="I2" s="6" t="s">
        <v>155</v>
      </c>
      <c r="J2" s="6" t="s">
        <v>155</v>
      </c>
      <c r="K2" s="6" t="s">
        <v>155</v>
      </c>
      <c r="L2" s="6" t="s">
        <v>155</v>
      </c>
    </row>
    <row r="3" spans="1:12" ht="15.75">
      <c r="A3" s="60" t="s">
        <v>64</v>
      </c>
      <c r="B3" s="47" t="s">
        <v>44</v>
      </c>
      <c r="C3" s="60">
        <v>140</v>
      </c>
      <c r="D3" s="60">
        <v>140</v>
      </c>
      <c r="E3" s="60">
        <v>100</v>
      </c>
      <c r="F3" s="61">
        <v>120</v>
      </c>
      <c r="G3" s="61">
        <v>110</v>
      </c>
      <c r="H3" s="60"/>
      <c r="I3" s="61"/>
      <c r="J3" s="60">
        <v>110</v>
      </c>
      <c r="K3" s="61">
        <v>120</v>
      </c>
      <c r="L3" s="61">
        <v>90</v>
      </c>
    </row>
    <row r="4" spans="1:12" ht="15.75">
      <c r="A4" s="36" t="s">
        <v>59</v>
      </c>
      <c r="B4" s="6" t="s">
        <v>44</v>
      </c>
      <c r="C4" s="1">
        <v>30</v>
      </c>
      <c r="D4" s="1">
        <v>30</v>
      </c>
      <c r="E4" s="6" t="s">
        <v>44</v>
      </c>
      <c r="F4" s="6" t="s">
        <v>44</v>
      </c>
      <c r="G4" s="6" t="s">
        <v>44</v>
      </c>
      <c r="H4" s="1"/>
      <c r="I4" s="1"/>
      <c r="J4" s="1">
        <v>40</v>
      </c>
      <c r="K4" s="6" t="s">
        <v>44</v>
      </c>
      <c r="L4" s="6" t="s">
        <v>44</v>
      </c>
    </row>
    <row r="5" spans="1:12" ht="15.75">
      <c r="A5" s="60" t="s">
        <v>60</v>
      </c>
      <c r="B5" s="47" t="s">
        <v>44</v>
      </c>
      <c r="C5" s="61">
        <v>125</v>
      </c>
      <c r="D5" s="61">
        <v>155</v>
      </c>
      <c r="E5" s="61">
        <v>118</v>
      </c>
      <c r="F5" s="61">
        <v>116</v>
      </c>
      <c r="G5" s="61">
        <v>119</v>
      </c>
      <c r="H5" s="61"/>
      <c r="I5" s="61"/>
      <c r="J5" s="61">
        <v>167</v>
      </c>
      <c r="K5" s="61">
        <v>116</v>
      </c>
      <c r="L5" s="61">
        <v>117</v>
      </c>
    </row>
    <row r="6" spans="1:12" ht="15.75">
      <c r="A6" s="36" t="s">
        <v>61</v>
      </c>
      <c r="B6" s="6" t="s">
        <v>44</v>
      </c>
      <c r="C6" s="1">
        <v>20</v>
      </c>
      <c r="D6" s="1">
        <v>20</v>
      </c>
      <c r="E6" s="6" t="s">
        <v>156</v>
      </c>
      <c r="F6" s="1">
        <v>10</v>
      </c>
      <c r="G6" s="6" t="s">
        <v>156</v>
      </c>
      <c r="H6" s="1"/>
      <c r="I6" s="1"/>
      <c r="J6" s="1">
        <v>30</v>
      </c>
      <c r="K6" s="6" t="s">
        <v>156</v>
      </c>
      <c r="L6" s="6" t="s">
        <v>156</v>
      </c>
    </row>
    <row r="7" spans="1:12" ht="15.75">
      <c r="A7" s="36" t="s">
        <v>62</v>
      </c>
      <c r="B7" s="6" t="s">
        <v>44</v>
      </c>
      <c r="C7" s="6" t="s">
        <v>58</v>
      </c>
      <c r="D7" s="6" t="s">
        <v>58</v>
      </c>
      <c r="E7" s="6" t="s">
        <v>58</v>
      </c>
      <c r="F7" s="6" t="s">
        <v>58</v>
      </c>
      <c r="G7" s="6" t="s">
        <v>58</v>
      </c>
      <c r="H7" s="6" t="s">
        <v>58</v>
      </c>
      <c r="I7" s="6" t="s">
        <v>58</v>
      </c>
      <c r="J7" s="6" t="s">
        <v>58</v>
      </c>
      <c r="K7" s="6" t="s">
        <v>58</v>
      </c>
      <c r="L7" s="6" t="s">
        <v>58</v>
      </c>
    </row>
    <row r="8" spans="1:12" ht="15.75">
      <c r="A8" s="36" t="s">
        <v>63</v>
      </c>
      <c r="B8" s="6" t="s">
        <v>44</v>
      </c>
      <c r="C8" s="1">
        <v>0.8</v>
      </c>
      <c r="D8" s="1">
        <v>1.8</v>
      </c>
      <c r="E8" s="1">
        <v>2.8</v>
      </c>
      <c r="F8" s="1">
        <v>3.7</v>
      </c>
      <c r="G8" s="1">
        <v>1.9</v>
      </c>
      <c r="H8" s="1"/>
      <c r="I8" s="1"/>
      <c r="J8" s="1">
        <v>0.8</v>
      </c>
      <c r="K8" s="1">
        <v>4.2</v>
      </c>
      <c r="L8" s="1">
        <v>1.6</v>
      </c>
    </row>
    <row r="9" spans="1:12" ht="16.5" thickBot="1">
      <c r="A9" s="6" t="s">
        <v>157</v>
      </c>
      <c r="B9" s="6" t="s">
        <v>44</v>
      </c>
      <c r="C9" s="6" t="s">
        <v>44</v>
      </c>
      <c r="D9" s="6" t="s">
        <v>44</v>
      </c>
      <c r="E9" s="6" t="s">
        <v>158</v>
      </c>
      <c r="F9" s="1">
        <v>3.3</v>
      </c>
      <c r="G9">
        <v>0.9</v>
      </c>
      <c r="J9" s="6" t="s">
        <v>44</v>
      </c>
      <c r="K9" s="6" t="s">
        <v>158</v>
      </c>
      <c r="L9" s="1">
        <v>1.5</v>
      </c>
    </row>
    <row r="10" spans="3:12" ht="16.5" thickBot="1">
      <c r="C10" s="34" t="s">
        <v>144</v>
      </c>
      <c r="D10" s="34" t="s">
        <v>145</v>
      </c>
      <c r="E10" s="34" t="s">
        <v>146</v>
      </c>
      <c r="F10" s="34" t="s">
        <v>147</v>
      </c>
      <c r="G10" s="34" t="s">
        <v>148</v>
      </c>
      <c r="H10" s="3" t="s">
        <v>143</v>
      </c>
      <c r="I10" s="34" t="s">
        <v>149</v>
      </c>
      <c r="J10" s="34" t="s">
        <v>5</v>
      </c>
      <c r="K10" s="74" t="s">
        <v>150</v>
      </c>
      <c r="L10" s="34" t="s">
        <v>151</v>
      </c>
    </row>
    <row r="11" spans="3:12" ht="12.75">
      <c r="C11">
        <f>SUM(C3:C9)</f>
        <v>315.8</v>
      </c>
      <c r="D11">
        <f aca="true" t="shared" si="0" ref="D11:L11">SUM(D3:D9)</f>
        <v>346.8</v>
      </c>
      <c r="E11">
        <f t="shared" si="0"/>
        <v>220.8</v>
      </c>
      <c r="F11">
        <f t="shared" si="0"/>
        <v>253</v>
      </c>
      <c r="G11">
        <f t="shared" si="0"/>
        <v>231.8</v>
      </c>
      <c r="H11">
        <f t="shared" si="0"/>
        <v>0</v>
      </c>
      <c r="I11">
        <f t="shared" si="0"/>
        <v>0</v>
      </c>
      <c r="J11">
        <f t="shared" si="0"/>
        <v>347.8</v>
      </c>
      <c r="K11" s="52">
        <f t="shared" si="0"/>
        <v>240.2</v>
      </c>
      <c r="L11">
        <f t="shared" si="0"/>
        <v>210.1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..</cp:lastModifiedBy>
  <cp:lastPrinted>2008-03-14T18:43:11Z</cp:lastPrinted>
  <dcterms:created xsi:type="dcterms:W3CDTF">2007-09-06T13:09:35Z</dcterms:created>
  <dcterms:modified xsi:type="dcterms:W3CDTF">2008-03-14T18:43:32Z</dcterms:modified>
  <cp:category/>
  <cp:version/>
  <cp:contentType/>
  <cp:contentStatus/>
</cp:coreProperties>
</file>